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0\información 2020\monitoreo del gasto\informacion solicitada para portal 2020-10feb\Ley de Ingresos 2020\"/>
    </mc:Choice>
  </mc:AlternateContent>
  <bookViews>
    <workbookView xWindow="-120" yWindow="-120" windowWidth="20730" windowHeight="11160"/>
  </bookViews>
  <sheets>
    <sheet name="anexo 4. Calendario de Ingresos" sheetId="5" r:id="rId1"/>
  </sheets>
  <definedNames>
    <definedName name="_xlnm.Print_Area" localSheetId="0">'anexo 4. Calendario de Ingresos'!$A$1:$T$228</definedName>
    <definedName name="calendario" localSheetId="0">#REF!</definedName>
    <definedName name="calendario">#REF!</definedName>
    <definedName name="_xlnm.Print_Titles" localSheetId="0">'anexo 4. Calendario de Ingresos'!$1:$10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" i="5" l="1"/>
  <c r="K26" i="5"/>
  <c r="L26" i="5"/>
  <c r="M26" i="5"/>
  <c r="N26" i="5"/>
  <c r="O26" i="5"/>
  <c r="P26" i="5"/>
  <c r="Q26" i="5"/>
  <c r="R26" i="5"/>
  <c r="S26" i="5"/>
  <c r="T26" i="5"/>
  <c r="I26" i="5"/>
  <c r="J13" i="5" l="1"/>
  <c r="K13" i="5"/>
  <c r="L13" i="5"/>
  <c r="M13" i="5"/>
  <c r="N13" i="5"/>
  <c r="O13" i="5"/>
  <c r="P13" i="5"/>
  <c r="Q13" i="5"/>
  <c r="R13" i="5"/>
  <c r="S13" i="5"/>
  <c r="T13" i="5"/>
  <c r="I13" i="5"/>
  <c r="H27" i="5"/>
  <c r="H26" i="5"/>
  <c r="H13" i="5" l="1"/>
  <c r="H11" i="5" s="1"/>
  <c r="I141" i="5" l="1"/>
  <c r="J141" i="5"/>
  <c r="K141" i="5"/>
  <c r="L141" i="5"/>
  <c r="M141" i="5"/>
  <c r="N141" i="5"/>
  <c r="O141" i="5"/>
  <c r="P141" i="5"/>
  <c r="Q141" i="5"/>
  <c r="R141" i="5"/>
  <c r="S141" i="5"/>
  <c r="T141" i="5"/>
  <c r="H144" i="5"/>
  <c r="H143" i="5"/>
  <c r="H142" i="5" s="1"/>
  <c r="H215" i="5" l="1"/>
  <c r="H214" i="5" s="1"/>
  <c r="T214" i="5"/>
  <c r="S214" i="5"/>
  <c r="R214" i="5"/>
  <c r="Q214" i="5"/>
  <c r="P214" i="5"/>
  <c r="O214" i="5"/>
  <c r="N214" i="5"/>
  <c r="M214" i="5"/>
  <c r="L214" i="5"/>
  <c r="K214" i="5"/>
  <c r="J214" i="5"/>
  <c r="I214" i="5"/>
  <c r="H212" i="5"/>
  <c r="H211" i="5"/>
  <c r="H210" i="5" s="1"/>
  <c r="H209" i="5" s="1"/>
  <c r="T210" i="5"/>
  <c r="S210" i="5"/>
  <c r="R210" i="5"/>
  <c r="R209" i="5" s="1"/>
  <c r="Q210" i="5"/>
  <c r="Q209" i="5" s="1"/>
  <c r="P210" i="5"/>
  <c r="P209" i="5" s="1"/>
  <c r="O210" i="5"/>
  <c r="O209" i="5" s="1"/>
  <c r="N210" i="5"/>
  <c r="N209" i="5" s="1"/>
  <c r="M210" i="5"/>
  <c r="M209" i="5" s="1"/>
  <c r="L210" i="5"/>
  <c r="L209" i="5" s="1"/>
  <c r="K210" i="5"/>
  <c r="K209" i="5" s="1"/>
  <c r="J210" i="5"/>
  <c r="J209" i="5" s="1"/>
  <c r="I210" i="5"/>
  <c r="I209" i="5" s="1"/>
  <c r="T209" i="5"/>
  <c r="S209" i="5"/>
  <c r="H207" i="5"/>
  <c r="H206" i="5"/>
  <c r="H205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3" i="5"/>
  <c r="H202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0" i="5"/>
  <c r="H199" i="5"/>
  <c r="H198" i="5"/>
  <c r="H197" i="5"/>
  <c r="H196" i="5"/>
  <c r="H195" i="5"/>
  <c r="H194" i="5"/>
  <c r="H193" i="5"/>
  <c r="H192" i="5"/>
  <c r="H191" i="5"/>
  <c r="H190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8" i="5"/>
  <c r="H187" i="5" s="1"/>
  <c r="T187" i="5"/>
  <c r="S187" i="5"/>
  <c r="R187" i="5"/>
  <c r="Q187" i="5"/>
  <c r="P187" i="5"/>
  <c r="O187" i="5"/>
  <c r="N187" i="5"/>
  <c r="M187" i="5"/>
  <c r="L187" i="5"/>
  <c r="K187" i="5"/>
  <c r="J187" i="5"/>
  <c r="I187" i="5"/>
  <c r="H186" i="5"/>
  <c r="H185" i="5"/>
  <c r="H184" i="5"/>
  <c r="H183" i="5"/>
  <c r="H182" i="5"/>
  <c r="H181" i="5"/>
  <c r="H180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8" i="5"/>
  <c r="H177" i="5"/>
  <c r="H176" i="5"/>
  <c r="T175" i="5"/>
  <c r="S175" i="5"/>
  <c r="R175" i="5"/>
  <c r="Q175" i="5"/>
  <c r="P175" i="5"/>
  <c r="O175" i="5"/>
  <c r="N175" i="5"/>
  <c r="M175" i="5"/>
  <c r="L175" i="5"/>
  <c r="K175" i="5"/>
  <c r="J175" i="5"/>
  <c r="I175" i="5"/>
  <c r="I172" i="5" s="1"/>
  <c r="H174" i="5"/>
  <c r="H173" i="5"/>
  <c r="H171" i="5"/>
  <c r="H170" i="5"/>
  <c r="H169" i="5"/>
  <c r="H168" i="5"/>
  <c r="H167" i="5"/>
  <c r="H166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58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5" i="5"/>
  <c r="H154" i="5"/>
  <c r="H153" i="5"/>
  <c r="H152" i="5"/>
  <c r="H151" i="5"/>
  <c r="H150" i="5"/>
  <c r="H149" i="5"/>
  <c r="T148" i="5"/>
  <c r="S148" i="5"/>
  <c r="S147" i="5" s="1"/>
  <c r="R148" i="5"/>
  <c r="R147" i="5" s="1"/>
  <c r="Q148" i="5"/>
  <c r="Q147" i="5" s="1"/>
  <c r="P148" i="5"/>
  <c r="O148" i="5"/>
  <c r="O147" i="5" s="1"/>
  <c r="N148" i="5"/>
  <c r="N147" i="5" s="1"/>
  <c r="M148" i="5"/>
  <c r="M147" i="5" s="1"/>
  <c r="L148" i="5"/>
  <c r="K148" i="5"/>
  <c r="K147" i="5" s="1"/>
  <c r="J148" i="5"/>
  <c r="J147" i="5" s="1"/>
  <c r="I148" i="5"/>
  <c r="T147" i="5"/>
  <c r="P147" i="5"/>
  <c r="L147" i="5"/>
  <c r="H145" i="5"/>
  <c r="H141" i="5" s="1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T125" i="5"/>
  <c r="S125" i="5"/>
  <c r="R125" i="5"/>
  <c r="Q125" i="5"/>
  <c r="P125" i="5"/>
  <c r="O125" i="5"/>
  <c r="N125" i="5"/>
  <c r="M125" i="5"/>
  <c r="L125" i="5"/>
  <c r="K125" i="5"/>
  <c r="J125" i="5"/>
  <c r="I125" i="5"/>
  <c r="H124" i="5"/>
  <c r="H123" i="5"/>
  <c r="H122" i="5"/>
  <c r="H121" i="5"/>
  <c r="T120" i="5"/>
  <c r="S120" i="5"/>
  <c r="R120" i="5"/>
  <c r="Q120" i="5"/>
  <c r="P120" i="5"/>
  <c r="O120" i="5"/>
  <c r="N120" i="5"/>
  <c r="M120" i="5"/>
  <c r="L120" i="5"/>
  <c r="K120" i="5"/>
  <c r="J120" i="5"/>
  <c r="I120" i="5"/>
  <c r="H119" i="5"/>
  <c r="H118" i="5"/>
  <c r="H117" i="5"/>
  <c r="H116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4" i="5"/>
  <c r="H113" i="5" s="1"/>
  <c r="T113" i="5"/>
  <c r="S113" i="5"/>
  <c r="R113" i="5"/>
  <c r="Q113" i="5"/>
  <c r="P113" i="5"/>
  <c r="O113" i="5"/>
  <c r="N113" i="5"/>
  <c r="M113" i="5"/>
  <c r="L113" i="5"/>
  <c r="K113" i="5"/>
  <c r="J113" i="5"/>
  <c r="I113" i="5"/>
  <c r="H111" i="5"/>
  <c r="H110" i="5"/>
  <c r="H109" i="5"/>
  <c r="H108" i="5"/>
  <c r="H107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5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3" i="5"/>
  <c r="H102" i="5" s="1"/>
  <c r="T102" i="5"/>
  <c r="S102" i="5"/>
  <c r="R102" i="5"/>
  <c r="Q102" i="5"/>
  <c r="P102" i="5"/>
  <c r="O102" i="5"/>
  <c r="N102" i="5"/>
  <c r="M102" i="5"/>
  <c r="L102" i="5"/>
  <c r="K102" i="5"/>
  <c r="J102" i="5"/>
  <c r="I102" i="5"/>
  <c r="H101" i="5"/>
  <c r="H100" i="5"/>
  <c r="H99" i="5" s="1"/>
  <c r="T99" i="5"/>
  <c r="S99" i="5"/>
  <c r="R99" i="5"/>
  <c r="Q99" i="5"/>
  <c r="P99" i="5"/>
  <c r="O99" i="5"/>
  <c r="N99" i="5"/>
  <c r="M99" i="5"/>
  <c r="L99" i="5"/>
  <c r="K99" i="5"/>
  <c r="J99" i="5"/>
  <c r="I99" i="5"/>
  <c r="H98" i="5"/>
  <c r="H97" i="5"/>
  <c r="T96" i="5"/>
  <c r="S96" i="5"/>
  <c r="R96" i="5"/>
  <c r="Q96" i="5"/>
  <c r="P96" i="5"/>
  <c r="O96" i="5"/>
  <c r="N96" i="5"/>
  <c r="M96" i="5"/>
  <c r="L96" i="5"/>
  <c r="K96" i="5"/>
  <c r="J96" i="5"/>
  <c r="I96" i="5"/>
  <c r="H95" i="5"/>
  <c r="H94" i="5"/>
  <c r="H93" i="5"/>
  <c r="T92" i="5"/>
  <c r="S92" i="5"/>
  <c r="R92" i="5"/>
  <c r="Q92" i="5"/>
  <c r="P92" i="5"/>
  <c r="O92" i="5"/>
  <c r="N92" i="5"/>
  <c r="M92" i="5"/>
  <c r="L92" i="5"/>
  <c r="K92" i="5"/>
  <c r="J92" i="5"/>
  <c r="I92" i="5"/>
  <c r="H91" i="5"/>
  <c r="H90" i="5"/>
  <c r="H89" i="5" s="1"/>
  <c r="T89" i="5"/>
  <c r="S89" i="5"/>
  <c r="R89" i="5"/>
  <c r="Q89" i="5"/>
  <c r="P89" i="5"/>
  <c r="O89" i="5"/>
  <c r="N89" i="5"/>
  <c r="M89" i="5"/>
  <c r="L89" i="5"/>
  <c r="K89" i="5"/>
  <c r="J89" i="5"/>
  <c r="I89" i="5"/>
  <c r="H88" i="5"/>
  <c r="H87" i="5" s="1"/>
  <c r="T87" i="5"/>
  <c r="S87" i="5"/>
  <c r="R87" i="5"/>
  <c r="Q87" i="5"/>
  <c r="P87" i="5"/>
  <c r="O87" i="5"/>
  <c r="N87" i="5"/>
  <c r="M87" i="5"/>
  <c r="L87" i="5"/>
  <c r="K87" i="5"/>
  <c r="J87" i="5"/>
  <c r="I87" i="5"/>
  <c r="H86" i="5"/>
  <c r="H85" i="5" s="1"/>
  <c r="T85" i="5"/>
  <c r="S85" i="5"/>
  <c r="R85" i="5"/>
  <c r="Q85" i="5"/>
  <c r="P85" i="5"/>
  <c r="O85" i="5"/>
  <c r="N85" i="5"/>
  <c r="M85" i="5"/>
  <c r="L85" i="5"/>
  <c r="K85" i="5"/>
  <c r="J85" i="5"/>
  <c r="I85" i="5"/>
  <c r="H84" i="5"/>
  <c r="H83" i="5"/>
  <c r="H82" i="5"/>
  <c r="H81" i="5"/>
  <c r="T80" i="5"/>
  <c r="S80" i="5"/>
  <c r="R80" i="5"/>
  <c r="Q80" i="5"/>
  <c r="Q79" i="5" s="1"/>
  <c r="P80" i="5"/>
  <c r="O80" i="5"/>
  <c r="O79" i="5" s="1"/>
  <c r="N80" i="5"/>
  <c r="N79" i="5" s="1"/>
  <c r="M80" i="5"/>
  <c r="M79" i="5" s="1"/>
  <c r="L80" i="5"/>
  <c r="K80" i="5"/>
  <c r="K79" i="5" s="1"/>
  <c r="J80" i="5"/>
  <c r="J79" i="5" s="1"/>
  <c r="I80" i="5"/>
  <c r="T79" i="5"/>
  <c r="S79" i="5"/>
  <c r="R79" i="5"/>
  <c r="P79" i="5"/>
  <c r="L79" i="5"/>
  <c r="H78" i="5"/>
  <c r="H77" i="5"/>
  <c r="T76" i="5"/>
  <c r="S76" i="5"/>
  <c r="R76" i="5"/>
  <c r="Q76" i="5"/>
  <c r="P76" i="5"/>
  <c r="O76" i="5"/>
  <c r="N76" i="5"/>
  <c r="M76" i="5"/>
  <c r="L76" i="5"/>
  <c r="K76" i="5"/>
  <c r="J76" i="5"/>
  <c r="I76" i="5"/>
  <c r="H75" i="5"/>
  <c r="H74" i="5"/>
  <c r="T73" i="5"/>
  <c r="T70" i="5" s="1"/>
  <c r="S73" i="5"/>
  <c r="S70" i="5" s="1"/>
  <c r="R73" i="5"/>
  <c r="Q73" i="5"/>
  <c r="P73" i="5"/>
  <c r="P70" i="5" s="1"/>
  <c r="O73" i="5"/>
  <c r="O70" i="5" s="1"/>
  <c r="N73" i="5"/>
  <c r="N70" i="5" s="1"/>
  <c r="M73" i="5"/>
  <c r="L73" i="5"/>
  <c r="L70" i="5" s="1"/>
  <c r="K73" i="5"/>
  <c r="K70" i="5" s="1"/>
  <c r="J73" i="5"/>
  <c r="J70" i="5" s="1"/>
  <c r="I73" i="5"/>
  <c r="H72" i="5"/>
  <c r="H71" i="5"/>
  <c r="R70" i="5"/>
  <c r="Q70" i="5"/>
  <c r="M70" i="5"/>
  <c r="I70" i="5"/>
  <c r="H69" i="5"/>
  <c r="H68" i="5"/>
  <c r="T67" i="5"/>
  <c r="S67" i="5"/>
  <c r="R67" i="5"/>
  <c r="Q67" i="5"/>
  <c r="P67" i="5"/>
  <c r="O67" i="5"/>
  <c r="N67" i="5"/>
  <c r="M67" i="5"/>
  <c r="L67" i="5"/>
  <c r="K67" i="5"/>
  <c r="J67" i="5"/>
  <c r="I67" i="5"/>
  <c r="H66" i="5"/>
  <c r="H65" i="5"/>
  <c r="H64" i="5"/>
  <c r="T63" i="5"/>
  <c r="S63" i="5"/>
  <c r="R63" i="5"/>
  <c r="Q63" i="5"/>
  <c r="P63" i="5"/>
  <c r="O63" i="5"/>
  <c r="N63" i="5"/>
  <c r="M63" i="5"/>
  <c r="L63" i="5"/>
  <c r="K63" i="5"/>
  <c r="J63" i="5"/>
  <c r="I63" i="5"/>
  <c r="H62" i="5"/>
  <c r="H61" i="5"/>
  <c r="T60" i="5"/>
  <c r="S60" i="5"/>
  <c r="R60" i="5"/>
  <c r="Q60" i="5"/>
  <c r="P60" i="5"/>
  <c r="O60" i="5"/>
  <c r="N60" i="5"/>
  <c r="M60" i="5"/>
  <c r="L60" i="5"/>
  <c r="K60" i="5"/>
  <c r="J60" i="5"/>
  <c r="I60" i="5"/>
  <c r="H59" i="5"/>
  <c r="H58" i="5"/>
  <c r="T57" i="5"/>
  <c r="S57" i="5"/>
  <c r="R57" i="5"/>
  <c r="Q57" i="5"/>
  <c r="Q56" i="5" s="1"/>
  <c r="P57" i="5"/>
  <c r="P56" i="5" s="1"/>
  <c r="O57" i="5"/>
  <c r="O56" i="5" s="1"/>
  <c r="N57" i="5"/>
  <c r="N56" i="5" s="1"/>
  <c r="M57" i="5"/>
  <c r="M56" i="5" s="1"/>
  <c r="L57" i="5"/>
  <c r="L56" i="5" s="1"/>
  <c r="K57" i="5"/>
  <c r="K56" i="5" s="1"/>
  <c r="J57" i="5"/>
  <c r="J56" i="5" s="1"/>
  <c r="I57" i="5"/>
  <c r="T56" i="5"/>
  <c r="S56" i="5"/>
  <c r="R56" i="5"/>
  <c r="H54" i="5"/>
  <c r="H53" i="5"/>
  <c r="T52" i="5"/>
  <c r="S52" i="5"/>
  <c r="R52" i="5"/>
  <c r="Q52" i="5"/>
  <c r="P52" i="5"/>
  <c r="O52" i="5"/>
  <c r="N52" i="5"/>
  <c r="M52" i="5"/>
  <c r="L52" i="5"/>
  <c r="K52" i="5"/>
  <c r="J52" i="5"/>
  <c r="I52" i="5"/>
  <c r="H51" i="5"/>
  <c r="H50" i="5"/>
  <c r="H49" i="5"/>
  <c r="T48" i="5"/>
  <c r="S48" i="5"/>
  <c r="R48" i="5"/>
  <c r="Q48" i="5"/>
  <c r="P48" i="5"/>
  <c r="O48" i="5"/>
  <c r="N48" i="5"/>
  <c r="M48" i="5"/>
  <c r="L48" i="5"/>
  <c r="K48" i="5"/>
  <c r="J48" i="5"/>
  <c r="I48" i="5"/>
  <c r="H47" i="5"/>
  <c r="H46" i="5"/>
  <c r="H45" i="5"/>
  <c r="H44" i="5"/>
  <c r="T43" i="5"/>
  <c r="S43" i="5"/>
  <c r="R43" i="5"/>
  <c r="Q43" i="5"/>
  <c r="P43" i="5"/>
  <c r="O43" i="5"/>
  <c r="N43" i="5"/>
  <c r="M43" i="5"/>
  <c r="L43" i="5"/>
  <c r="K43" i="5"/>
  <c r="J43" i="5"/>
  <c r="I43" i="5"/>
  <c r="H38" i="5"/>
  <c r="H37" i="5" s="1"/>
  <c r="T37" i="5"/>
  <c r="S37" i="5"/>
  <c r="R37" i="5"/>
  <c r="Q37" i="5"/>
  <c r="P37" i="5"/>
  <c r="O37" i="5"/>
  <c r="N37" i="5"/>
  <c r="M37" i="5"/>
  <c r="L37" i="5"/>
  <c r="K37" i="5"/>
  <c r="J37" i="5"/>
  <c r="I37" i="5"/>
  <c r="H35" i="5"/>
  <c r="H34" i="5" s="1"/>
  <c r="T34" i="5"/>
  <c r="S34" i="5"/>
  <c r="R34" i="5"/>
  <c r="Q34" i="5"/>
  <c r="P34" i="5"/>
  <c r="O34" i="5"/>
  <c r="N34" i="5"/>
  <c r="M34" i="5"/>
  <c r="L34" i="5"/>
  <c r="K34" i="5"/>
  <c r="J34" i="5"/>
  <c r="I34" i="5"/>
  <c r="H31" i="5"/>
  <c r="H30" i="5"/>
  <c r="T29" i="5"/>
  <c r="S29" i="5"/>
  <c r="R29" i="5"/>
  <c r="Q29" i="5"/>
  <c r="P29" i="5"/>
  <c r="O29" i="5"/>
  <c r="N29" i="5"/>
  <c r="M29" i="5"/>
  <c r="L29" i="5"/>
  <c r="K29" i="5"/>
  <c r="J29" i="5"/>
  <c r="I29" i="5"/>
  <c r="H28" i="5"/>
  <c r="H25" i="5"/>
  <c r="H24" i="5" s="1"/>
  <c r="T24" i="5"/>
  <c r="S24" i="5"/>
  <c r="R24" i="5"/>
  <c r="Q24" i="5"/>
  <c r="P24" i="5"/>
  <c r="O24" i="5"/>
  <c r="N24" i="5"/>
  <c r="M24" i="5"/>
  <c r="L24" i="5"/>
  <c r="K24" i="5"/>
  <c r="J24" i="5"/>
  <c r="I24" i="5"/>
  <c r="H23" i="5"/>
  <c r="H22" i="5"/>
  <c r="T21" i="5"/>
  <c r="S21" i="5"/>
  <c r="R21" i="5"/>
  <c r="Q21" i="5"/>
  <c r="P21" i="5"/>
  <c r="O21" i="5"/>
  <c r="N21" i="5"/>
  <c r="M21" i="5"/>
  <c r="L21" i="5"/>
  <c r="K21" i="5"/>
  <c r="J21" i="5"/>
  <c r="I21" i="5"/>
  <c r="H20" i="5"/>
  <c r="H19" i="5" s="1"/>
  <c r="T19" i="5"/>
  <c r="S19" i="5"/>
  <c r="R19" i="5"/>
  <c r="Q19" i="5"/>
  <c r="P19" i="5"/>
  <c r="O19" i="5"/>
  <c r="N19" i="5"/>
  <c r="M19" i="5"/>
  <c r="L19" i="5"/>
  <c r="K19" i="5"/>
  <c r="J19" i="5"/>
  <c r="I19" i="5"/>
  <c r="H18" i="5"/>
  <c r="H17" i="5"/>
  <c r="H16" i="5"/>
  <c r="H15" i="5"/>
  <c r="T14" i="5"/>
  <c r="S14" i="5"/>
  <c r="R14" i="5"/>
  <c r="Q14" i="5"/>
  <c r="P14" i="5"/>
  <c r="O14" i="5"/>
  <c r="N14" i="5"/>
  <c r="M14" i="5"/>
  <c r="L14" i="5"/>
  <c r="K14" i="5"/>
  <c r="J14" i="5"/>
  <c r="I14" i="5"/>
  <c r="P42" i="5" l="1"/>
  <c r="J172" i="5"/>
  <c r="R172" i="5"/>
  <c r="H67" i="5"/>
  <c r="N172" i="5"/>
  <c r="H175" i="5"/>
  <c r="M172" i="5"/>
  <c r="M163" i="5" s="1"/>
  <c r="M161" i="5" s="1"/>
  <c r="Q172" i="5"/>
  <c r="Q163" i="5" s="1"/>
  <c r="Q161" i="5" s="1"/>
  <c r="H14" i="5"/>
  <c r="K42" i="5"/>
  <c r="O42" i="5"/>
  <c r="S42" i="5"/>
  <c r="H52" i="5"/>
  <c r="K172" i="5"/>
  <c r="K163" i="5" s="1"/>
  <c r="K161" i="5" s="1"/>
  <c r="O172" i="5"/>
  <c r="O163" i="5" s="1"/>
  <c r="S172" i="5"/>
  <c r="S163" i="5" s="1"/>
  <c r="S161" i="5" s="1"/>
  <c r="O55" i="5"/>
  <c r="H76" i="5"/>
  <c r="P112" i="5"/>
  <c r="R163" i="5"/>
  <c r="R161" i="5" s="1"/>
  <c r="K112" i="5"/>
  <c r="O112" i="5"/>
  <c r="S112" i="5"/>
  <c r="H63" i="5"/>
  <c r="H165" i="5"/>
  <c r="H204" i="5"/>
  <c r="H43" i="5"/>
  <c r="H57" i="5"/>
  <c r="H56" i="5" s="1"/>
  <c r="H201" i="5"/>
  <c r="M42" i="5"/>
  <c r="Q42" i="5"/>
  <c r="L112" i="5"/>
  <c r="J163" i="5"/>
  <c r="J161" i="5" s="1"/>
  <c r="T55" i="5"/>
  <c r="S55" i="5"/>
  <c r="L172" i="5"/>
  <c r="L163" i="5" s="1"/>
  <c r="L161" i="5" s="1"/>
  <c r="P172" i="5"/>
  <c r="P163" i="5" s="1"/>
  <c r="P161" i="5" s="1"/>
  <c r="T172" i="5"/>
  <c r="T163" i="5" s="1"/>
  <c r="T161" i="5" s="1"/>
  <c r="K55" i="5"/>
  <c r="P55" i="5"/>
  <c r="P41" i="5" s="1"/>
  <c r="T112" i="5"/>
  <c r="N163" i="5"/>
  <c r="N161" i="5" s="1"/>
  <c r="R55" i="5"/>
  <c r="L55" i="5"/>
  <c r="H29" i="5"/>
  <c r="L42" i="5"/>
  <c r="T42" i="5"/>
  <c r="H92" i="5"/>
  <c r="M55" i="5"/>
  <c r="H60" i="5"/>
  <c r="H106" i="5"/>
  <c r="H120" i="5"/>
  <c r="H189" i="5"/>
  <c r="H48" i="5"/>
  <c r="J55" i="5"/>
  <c r="H73" i="5"/>
  <c r="H104" i="5"/>
  <c r="H148" i="5"/>
  <c r="I42" i="5"/>
  <c r="H70" i="5"/>
  <c r="N55" i="5"/>
  <c r="I56" i="5"/>
  <c r="Q55" i="5"/>
  <c r="I79" i="5"/>
  <c r="H96" i="5"/>
  <c r="H115" i="5"/>
  <c r="H21" i="5"/>
  <c r="J42" i="5"/>
  <c r="N42" i="5"/>
  <c r="R42" i="5"/>
  <c r="H80" i="5"/>
  <c r="J112" i="5"/>
  <c r="N112" i="5"/>
  <c r="R112" i="5"/>
  <c r="I112" i="5"/>
  <c r="M112" i="5"/>
  <c r="Q112" i="5"/>
  <c r="H125" i="5"/>
  <c r="I147" i="5"/>
  <c r="H157" i="5"/>
  <c r="I163" i="5"/>
  <c r="O161" i="5"/>
  <c r="H179" i="5"/>
  <c r="L41" i="5" l="1"/>
  <c r="L11" i="5" s="1"/>
  <c r="O41" i="5"/>
  <c r="O11" i="5" s="1"/>
  <c r="S41" i="5"/>
  <c r="M41" i="5"/>
  <c r="M11" i="5" s="1"/>
  <c r="M217" i="5" s="1"/>
  <c r="T41" i="5"/>
  <c r="T11" i="5" s="1"/>
  <c r="T217" i="5" s="1"/>
  <c r="P11" i="5"/>
  <c r="P217" i="5" s="1"/>
  <c r="S11" i="5"/>
  <c r="S217" i="5" s="1"/>
  <c r="K41" i="5"/>
  <c r="K11" i="5" s="1"/>
  <c r="K217" i="5" s="1"/>
  <c r="L217" i="5"/>
  <c r="Q41" i="5"/>
  <c r="Q11" i="5" s="1"/>
  <c r="Q217" i="5" s="1"/>
  <c r="O217" i="5"/>
  <c r="J41" i="5"/>
  <c r="J11" i="5" s="1"/>
  <c r="J217" i="5" s="1"/>
  <c r="H172" i="5"/>
  <c r="H163" i="5" s="1"/>
  <c r="H161" i="5" s="1"/>
  <c r="H147" i="5"/>
  <c r="H42" i="5"/>
  <c r="H79" i="5"/>
  <c r="H55" i="5" s="1"/>
  <c r="R41" i="5"/>
  <c r="R11" i="5" s="1"/>
  <c r="R217" i="5" s="1"/>
  <c r="I55" i="5"/>
  <c r="I41" i="5" s="1"/>
  <c r="I161" i="5"/>
  <c r="N41" i="5"/>
  <c r="N11" i="5" s="1"/>
  <c r="N217" i="5" s="1"/>
  <c r="H112" i="5"/>
  <c r="I11" i="5" l="1"/>
  <c r="I217" i="5" s="1"/>
  <c r="H41" i="5"/>
  <c r="H217" i="5" l="1"/>
</calcChain>
</file>

<file path=xl/sharedStrings.xml><?xml version="1.0" encoding="utf-8"?>
<sst xmlns="http://schemas.openxmlformats.org/spreadsheetml/2006/main" count="208" uniqueCount="204">
  <si>
    <t>Colegio de Bachilleres del Estado de Oaxaca</t>
  </si>
  <si>
    <t>Colegio de Estudios Científicos y Tecnológicos del Estado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</si>
  <si>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</si>
  <si>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</si>
  <si>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</si>
  <si>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</si>
  <si>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</si>
  <si>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</si>
  <si>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</si>
  <si>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TOTAL</t>
  </si>
  <si>
    <t>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</si>
  <si>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</si>
  <si>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</si>
  <si>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</si>
  <si>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</si>
  <si>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</si>
  <si>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del Impuesto sobre la Renta</t>
  </si>
  <si>
    <t xml:space="preserve"> Incentivos Derivados de la Colaboración Fiscal </t>
  </si>
  <si>
    <t>Impuesto sobre Automóviles Nuevos</t>
  </si>
  <si>
    <t>Actos de Fiscalización</t>
  </si>
  <si>
    <t>Otros Incentivos</t>
  </si>
  <si>
    <t>De los Ingresos por la Enajenación de Terrenos, Construcciones o Terrenos y Construcciones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</si>
  <si>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</si>
  <si>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</si>
  <si>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</si>
  <si>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</si>
  <si>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</si>
  <si>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</si>
  <si>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Impuestos a las Ventas Finales de Gasolinas y Diésel</t>
  </si>
  <si>
    <t>Ley de Ingresos del Estado de Oaxaca, Ejercicio 2020</t>
  </si>
  <si>
    <t xml:space="preserve">Calendario  de Ingresos </t>
  </si>
  <si>
    <t>(Pesos)</t>
  </si>
  <si>
    <t>Conceptos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</si>
  <si>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</si>
  <si>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</si>
  <si>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</si>
  <si>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</si>
  <si>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</si>
  <si>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</si>
  <si>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</si>
  <si>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</si>
  <si>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</si>
  <si>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</si>
  <si>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</si>
  <si>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</si>
  <si>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</si>
  <si>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GESTIÓN</t>
  </si>
  <si>
    <t>IMPUESTOS</t>
  </si>
  <si>
    <t>Impuestos sobre los Ingresos</t>
  </si>
  <si>
    <t>Sobre Rifas, Loterías, Sorteos y Concursos</t>
  </si>
  <si>
    <t>Sobre Diversiones y Espectáculos Públicos</t>
  </si>
  <si>
    <t>Cedular a los Ingresos por el Otorgamiento del Uso o Goce Temporal de Bienes Inmuebles</t>
  </si>
  <si>
    <t>Sobre las Demasías Caducas</t>
  </si>
  <si>
    <t>Impuestos sobre el Patrimonio</t>
  </si>
  <si>
    <t>Sobre Tenencia o Uso de Vehículos</t>
  </si>
  <si>
    <t>Impuestos sobre la Producción, el Consumo, y las Transacciones</t>
  </si>
  <si>
    <t>Sobre la Adquisición de Vehículos de Motor Usados</t>
  </si>
  <si>
    <t>Sobre la Prestación de Servicios de Hospedaje</t>
  </si>
  <si>
    <t>Impuestos sobre Nóminas y Asimilables</t>
  </si>
  <si>
    <t>Impuesto sobre Erogaciones por Remuneraciones al Trabajo Personal</t>
  </si>
  <si>
    <t>Accesorios de Impuestos</t>
  </si>
  <si>
    <t>Otros Impuestos</t>
  </si>
  <si>
    <t>Impuesto para el Desarrollo Social</t>
  </si>
  <si>
    <t>Impuestos  no  Comprendidos  en  la  Ley  de  Ingresos  Vigente,  Causados  en Ejercicios Fiscales Anteriores Pendientes de Liquidación o Pago</t>
  </si>
  <si>
    <t>CUOTAS Y APORTACIONES DE SEGURIDAD SOCIAL</t>
  </si>
  <si>
    <t>Cuotas y Aportaciones de Seguridad Social</t>
  </si>
  <si>
    <t>CONTRIBUCIONES DE MEJORAS</t>
  </si>
  <si>
    <t>Contribución de Mejoras por Obras Públicas</t>
  </si>
  <si>
    <t>DERECHOS</t>
  </si>
  <si>
    <t xml:space="preserve">Derechos por el Uso, Goce, Aprovechamiento o Explotación de Bienes de Dominio Público </t>
  </si>
  <si>
    <t>Secretaría de las Culturas  y Artes de Oaxaca</t>
  </si>
  <si>
    <t>Museos, Biblioteca y Hemeroteca Pública</t>
  </si>
  <si>
    <t>Teatros</t>
  </si>
  <si>
    <t>Casa de la Cultura Oaxaqueña</t>
  </si>
  <si>
    <t>Centro de las Artes de San Agustín</t>
  </si>
  <si>
    <t>Secretaría de Administración</t>
  </si>
  <si>
    <t>Complejos y Edificios Públicos</t>
  </si>
  <si>
    <t>Jardín Etnobotánico</t>
  </si>
  <si>
    <t>Planetario</t>
  </si>
  <si>
    <t xml:space="preserve">Secretaría de Turismo </t>
  </si>
  <si>
    <t>Auditorio Guelaguetza</t>
  </si>
  <si>
    <t>Centro Cultural y de Convenciones de Oaxaca</t>
  </si>
  <si>
    <t xml:space="preserve">Derechos por Prestación de Servicios </t>
  </si>
  <si>
    <t>Administración Pública</t>
  </si>
  <si>
    <t>Comunes</t>
  </si>
  <si>
    <t>Servicios comunes de las Dependencias y Entidades</t>
  </si>
  <si>
    <t>Servicios por Supervisión de Obra Pública</t>
  </si>
  <si>
    <t>Secretaría General de Gobierno</t>
  </si>
  <si>
    <t>Protección Civil</t>
  </si>
  <si>
    <t>Servicios Secretaría General de Gobierno</t>
  </si>
  <si>
    <t>Secretaría de Seguridad Pública</t>
  </si>
  <si>
    <t>Seguridad Pública</t>
  </si>
  <si>
    <t>Seguridad y Vigilancia</t>
  </si>
  <si>
    <t>Vialidad</t>
  </si>
  <si>
    <t>Secretaría de Salud</t>
  </si>
  <si>
    <t>Vigilancia y Control Sanitario</t>
  </si>
  <si>
    <t>Atención en Salud</t>
  </si>
  <si>
    <t>Secretaría de las Infraestructuras y el Ordenamiento Territorial Sustentable</t>
  </si>
  <si>
    <t>Relacionados con Obra Pública</t>
  </si>
  <si>
    <t>Regularización de la Tenencia de la Tierra urbana</t>
  </si>
  <si>
    <t>Agua, Alcantarillado y Drenaje</t>
  </si>
  <si>
    <t>Servicios de Agua  Potable y Alcantarillado de Oaxaca (SAPAO)</t>
  </si>
  <si>
    <t>Comisión Estatal de Agua  (CEA)</t>
  </si>
  <si>
    <t>Secretaría de Movilidad</t>
  </si>
  <si>
    <t>Transporte Público</t>
  </si>
  <si>
    <t>Control vehicular</t>
  </si>
  <si>
    <t>Secretaría de las Culturas y Artes de Oaxaca</t>
  </si>
  <si>
    <t>Cursos y Talleres Culturales</t>
  </si>
  <si>
    <t>Taller de Artes Plásticas</t>
  </si>
  <si>
    <t>Centro de Iniciación Musical de Oaxaca</t>
  </si>
  <si>
    <t>Otros Servicios de la Secretaría de las Culturas y Artes de Oaxaca</t>
  </si>
  <si>
    <t>Secretaría de Desarrollo Social y Humano</t>
  </si>
  <si>
    <t xml:space="preserve">Atención Social </t>
  </si>
  <si>
    <t>Secretaría de Desarrollo  Agropecuario, Pesca y Acuacultura</t>
  </si>
  <si>
    <t>Control Zoosanitario</t>
  </si>
  <si>
    <t>Secretaría de Finanzas</t>
  </si>
  <si>
    <t>Fiscales</t>
  </si>
  <si>
    <t>Catastrales</t>
  </si>
  <si>
    <t xml:space="preserve">Constancias y  Permisos </t>
  </si>
  <si>
    <t>Otros Servicios de la Secretaría de Administración</t>
  </si>
  <si>
    <t>Archivísticos</t>
  </si>
  <si>
    <t>Secretaría de la Contraloría y Transparencia Gubernamental</t>
  </si>
  <si>
    <t>Inspección y Vigilancia</t>
  </si>
  <si>
    <t>Constancias de Responsabilidad Administrativa</t>
  </si>
  <si>
    <t>Secretaría de Economía</t>
  </si>
  <si>
    <t>Capacitación y Productividad</t>
  </si>
  <si>
    <t>Feria del mezcal</t>
  </si>
  <si>
    <t>Eventos Lunes del Cerro</t>
  </si>
  <si>
    <t>Secretaría de Medio Ambiente, Energías y Desarrollo Sustentable</t>
  </si>
  <si>
    <t>Ecológicos</t>
  </si>
  <si>
    <t>Consejería Jurídica del Gobierno del Estado</t>
  </si>
  <si>
    <t>Registro Civil</t>
  </si>
  <si>
    <t>Instituto Registral</t>
  </si>
  <si>
    <t>Notarial</t>
  </si>
  <si>
    <t>Publicaciones</t>
  </si>
  <si>
    <t>Servicios Consejería Jurídica</t>
  </si>
  <si>
    <t>Derechos por la Prestación de Servicios Educativos</t>
  </si>
  <si>
    <t>Educación Básica</t>
  </si>
  <si>
    <t>Instituto Estatal de Educación Pública de Oaxaca</t>
  </si>
  <si>
    <t>Educación Media Superior</t>
  </si>
  <si>
    <t>Coordinación General de Educación Media Superior y Superior, Ciencia y Tecnología</t>
  </si>
  <si>
    <t>Instituto de Estudios de Bachillerato del Estado de Oaxaca</t>
  </si>
  <si>
    <t>Sistema de Estudios Tecnológicos</t>
  </si>
  <si>
    <t>Instituto Tecnológico de Teposcolula</t>
  </si>
  <si>
    <t>Universidad Tecnológica de la Sierra Sur</t>
  </si>
  <si>
    <t>Instituto Tecnológico San Miguel el Grande</t>
  </si>
  <si>
    <t>Universidad  Tecnológica de los Valles Centrales de Oaxaca</t>
  </si>
  <si>
    <t>Sistema de Universidades  Estatales de Oaxaca</t>
  </si>
  <si>
    <t>Novauniversitas</t>
  </si>
  <si>
    <t>Universidad de la Costa</t>
  </si>
  <si>
    <t>Universidad de Chalcatongo</t>
  </si>
  <si>
    <t>Otros Derechos</t>
  </si>
  <si>
    <t>Accesorios de los Derechos</t>
  </si>
  <si>
    <t>Derechos  no  Comprendidos  en  la  Ley  de  Ingresos  Vigente,  Causados  en Ejercicios Fiscales Anteriores Pendientes de Liquidación o Pago</t>
  </si>
  <si>
    <t>PRODUCTOS</t>
  </si>
  <si>
    <t>Productos</t>
  </si>
  <si>
    <t>Productos  no  Comprendidos  en  la  Ley  de  Ingresos  Vigente,  Causados  en Ejercicios Fiscales Anteriores Pendientes de Liquidación o Pago</t>
  </si>
  <si>
    <t>APROVECHAMIENTOS</t>
  </si>
  <si>
    <t>Aprovechamientos</t>
  </si>
  <si>
    <t>Multas</t>
  </si>
  <si>
    <t>Indemnizaciones</t>
  </si>
  <si>
    <t>Reintegros</t>
  </si>
  <si>
    <t>Otros Aprovechamientos</t>
  </si>
  <si>
    <t>Aprovechamiento Patrimoniales</t>
  </si>
  <si>
    <t>Accesorios de Aprovechamientos</t>
  </si>
  <si>
    <t>Aprovechamientos no  Comprendidos  en  la  Ley  de  Ingresos  Vigente,  Causados  en Ejercicios Fiscales Anteriores Pendientes de Liquidación o Pago</t>
  </si>
  <si>
    <t>INGRESOS POR VENTA DE BIENES Y PRESTACIÓN DE SERVICIOS  Y OTROS INGRESOS</t>
  </si>
  <si>
    <t>Ingresos por Venta de Bienes y Prestación de Servicios  Otros Ingresos</t>
  </si>
  <si>
    <t>PARTICIPACIONES, APORTACIONES, CONVENIOS, INCENTIVOS DERIVADOS DE LA COLABORACIÓN FISCAL Y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</si>
  <si>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</si>
  <si>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Aportaciones</t>
  </si>
  <si>
    <t>Fondo de Aportaciones para la Nómina Educativa y Gasto Operativo</t>
  </si>
  <si>
    <t xml:space="preserve">Fondo de Aportaciones para los Servicios de Salud </t>
  </si>
  <si>
    <t>Fondo de Aportaciones para la Infraestructura Social</t>
  </si>
  <si>
    <t>Fondo de Aportaciones para la Infraestructura Social  Municipal</t>
  </si>
  <si>
    <t>Fondo de Aportaciones para la Infraestructura Social  Estatal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</si>
  <si>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</si>
  <si>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</si>
  <si>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</si>
  <si>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</si>
  <si>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</si>
  <si>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</si>
  <si>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</si>
  <si>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</si>
  <si>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</si>
  <si>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</t>
  </si>
  <si>
    <t>Fondos Distintos de Aportaciones</t>
  </si>
  <si>
    <t>Fondo para Entidades Federativas  y Municipios Productores de Hidrocarburos</t>
  </si>
  <si>
    <t>Fondo para el Desarrollo Regional Sustentable de Estados y Municipios Mineros (Fondo Minero)</t>
  </si>
  <si>
    <t>TRANSFERENCIAS, ASIGNACIONES, SUBSIDIOS Y SUBVENCIONES, Y PENSIONES Y JUBILACIONES</t>
  </si>
  <si>
    <t>Transferencias y Asignaciones</t>
  </si>
  <si>
    <t xml:space="preserve">Subsidios y Subvenciones </t>
  </si>
  <si>
    <t>Pensiones y Jubilaciones</t>
  </si>
  <si>
    <t>OTROS INGRESOS Y BENEFICIOS</t>
  </si>
  <si>
    <t>INGRESOS FINANCIEROS</t>
  </si>
  <si>
    <t>Intereses Ganados de Títulos, Valores y demás Instrumentos Financieros</t>
  </si>
  <si>
    <t>OTROS INGRESOS Y BENEFICIOS VARIOS</t>
  </si>
  <si>
    <t>INGRESOS DERIVADOS DE FINANCIAMIENTO</t>
  </si>
  <si>
    <t>Financiamiento Interno</t>
  </si>
  <si>
    <t>Anexo 4</t>
  </si>
  <si>
    <t>Intereses Ganados de Títulos, Valores y demás Instrumentos Financieros de Recursos Estatales</t>
  </si>
  <si>
    <t>Otros Productos</t>
  </si>
  <si>
    <t>Impuestos Ecológicos</t>
  </si>
  <si>
    <t>Impuesto Sobre la Extracción de Materiales por Remediación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</si>
</sst>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3"/>
      <color theme="1"/>
      <name val="Arial"/>
      <family val="2"/>
    </font>
    <font>
      <b/>
      <sz val="13"/>
      <color theme="0"/>
      <name val="Arial"/>
      <family val="2"/>
    </font>
    <font>
      <sz val="13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color theme="3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36"/>
      <name val="Arial"/>
      <family val="2"/>
    </font>
    <font>
      <b/>
      <sz val="36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20" fillId="0" borderId="0" applyFont="0" applyFill="0" applyBorder="0" applyAlignment="0" applyProtection="0"/>
  </cellStyleXfs>
  <cellXfs count="193">
    <xf numFmtId="0" fontId="0" fillId="0" borderId="0" xfId="0"/>
    <xf numFmtId="0" fontId="5" fillId="0" borderId="0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vertical="center" wrapText="1"/>
    </xf>
    <xf numFmtId="0" fontId="4" fillId="0" borderId="0" xfId="4" applyFont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/>
    <xf numFmtId="0" fontId="8" fillId="0" borderId="0" xfId="0" applyFont="1" applyBorder="1"/>
    <xf numFmtId="0" fontId="4" fillId="0" borderId="0" xfId="4" applyFont="1" applyAlignment="1">
      <alignment horizontal="center" vertical="center"/>
    </xf>
    <xf numFmtId="43" fontId="2" fillId="0" borderId="0" xfId="1" applyFont="1" applyBorder="1"/>
    <xf numFmtId="0" fontId="9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43" fontId="10" fillId="0" borderId="0" xfId="4" applyNumberFormat="1" applyFont="1" applyAlignment="1">
      <alignment vertical="center"/>
    </xf>
    <xf numFmtId="43" fontId="11" fillId="0" borderId="0" xfId="1" applyFont="1" applyBorder="1" applyAlignment="1">
      <alignment horizontal="left"/>
    </xf>
    <xf numFmtId="43" fontId="8" fillId="0" borderId="0" xfId="1" applyFont="1" applyBorder="1"/>
    <xf numFmtId="0" fontId="13" fillId="0" borderId="0" xfId="5" applyFont="1"/>
    <xf numFmtId="0" fontId="7" fillId="0" borderId="0" xfId="5" applyFont="1"/>
    <xf numFmtId="43" fontId="7" fillId="0" borderId="0" xfId="5" applyNumberFormat="1" applyFont="1"/>
    <xf numFmtId="43" fontId="14" fillId="3" borderId="1" xfId="5" applyNumberFormat="1" applyFont="1" applyFill="1" applyBorder="1" applyAlignment="1">
      <alignment horizontal="center"/>
    </xf>
    <xf numFmtId="43" fontId="7" fillId="0" borderId="0" xfId="5" applyNumberFormat="1" applyFont="1" applyFill="1"/>
    <xf numFmtId="0" fontId="4" fillId="0" borderId="6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43" fontId="14" fillId="0" borderId="0" xfId="5" applyNumberFormat="1" applyFont="1" applyAlignment="1">
      <alignment horizontal="center"/>
    </xf>
    <xf numFmtId="43" fontId="2" fillId="4" borderId="2" xfId="1" applyFont="1" applyFill="1" applyBorder="1" applyAlignment="1">
      <alignment horizontal="justify" vertical="center"/>
    </xf>
    <xf numFmtId="43" fontId="14" fillId="4" borderId="1" xfId="5" applyNumberFormat="1" applyFont="1" applyFill="1" applyBorder="1" applyAlignment="1">
      <alignment horizontal="left" indent="1"/>
    </xf>
    <xf numFmtId="0" fontId="2" fillId="0" borderId="2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7" fillId="0" borderId="0" xfId="5" applyFont="1" applyFill="1"/>
    <xf numFmtId="43" fontId="14" fillId="0" borderId="1" xfId="5" applyNumberFormat="1" applyFont="1" applyFill="1" applyBorder="1" applyAlignment="1">
      <alignment horizontal="left" indent="2"/>
    </xf>
    <xf numFmtId="43" fontId="7" fillId="0" borderId="1" xfId="3" applyFont="1" applyFill="1" applyBorder="1" applyAlignment="1">
      <alignment horizontal="left" indent="1"/>
    </xf>
    <xf numFmtId="0" fontId="2" fillId="0" borderId="2" xfId="0" applyFont="1" applyFill="1" applyBorder="1" applyAlignment="1">
      <alignment horizontal="justify" vertical="center"/>
    </xf>
    <xf numFmtId="0" fontId="2" fillId="0" borderId="4" xfId="0" applyFont="1" applyFill="1" applyBorder="1" applyAlignment="1">
      <alignment horizontal="justify" vertical="center"/>
    </xf>
    <xf numFmtId="0" fontId="5" fillId="0" borderId="0" xfId="5" applyFont="1" applyFill="1"/>
    <xf numFmtId="43" fontId="7" fillId="0" borderId="0" xfId="3" applyFont="1" applyFill="1" applyBorder="1"/>
    <xf numFmtId="43" fontId="14" fillId="4" borderId="1" xfId="5" applyNumberFormat="1" applyFont="1" applyFill="1" applyBorder="1" applyAlignment="1">
      <alignment horizontal="left"/>
    </xf>
    <xf numFmtId="43" fontId="2" fillId="0" borderId="2" xfId="1" applyFont="1" applyFill="1" applyBorder="1" applyAlignment="1">
      <alignment horizontal="justify" vertical="center"/>
    </xf>
    <xf numFmtId="43" fontId="2" fillId="0" borderId="4" xfId="1" applyFont="1" applyFill="1" applyBorder="1" applyAlignment="1">
      <alignment horizontal="justify" vertical="center"/>
    </xf>
    <xf numFmtId="43" fontId="7" fillId="0" borderId="1" xfId="3" applyFont="1" applyFill="1" applyBorder="1" applyAlignment="1">
      <alignment horizontal="justify"/>
    </xf>
    <xf numFmtId="43" fontId="2" fillId="0" borderId="6" xfId="1" applyFont="1" applyBorder="1" applyAlignment="1">
      <alignment horizontal="justify" vertical="center"/>
    </xf>
    <xf numFmtId="43" fontId="2" fillId="0" borderId="0" xfId="1" applyFont="1" applyBorder="1" applyAlignment="1">
      <alignment horizontal="justify" vertical="center"/>
    </xf>
    <xf numFmtId="0" fontId="4" fillId="2" borderId="0" xfId="0" applyFont="1" applyFill="1" applyBorder="1" applyAlignment="1">
      <alignment horizontal="justify" vertical="center" wrapText="1"/>
    </xf>
    <xf numFmtId="43" fontId="7" fillId="0" borderId="0" xfId="3" applyFont="1" applyBorder="1"/>
    <xf numFmtId="0" fontId="2" fillId="4" borderId="2" xfId="0" applyFont="1" applyFill="1" applyBorder="1" applyAlignment="1">
      <alignment horizontal="justify" vertical="center"/>
    </xf>
    <xf numFmtId="0" fontId="5" fillId="0" borderId="0" xfId="5" applyFont="1" applyBorder="1"/>
    <xf numFmtId="0" fontId="7" fillId="0" borderId="0" xfId="5" applyFont="1" applyBorder="1"/>
    <xf numFmtId="0" fontId="5" fillId="0" borderId="0" xfId="5" applyFont="1"/>
    <xf numFmtId="0" fontId="7" fillId="0" borderId="0" xfId="5" applyFont="1" applyFill="1" applyAlignment="1">
      <alignment vertical="center"/>
    </xf>
    <xf numFmtId="43" fontId="14" fillId="0" borderId="1" xfId="5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justify" vertical="center" wrapText="1"/>
    </xf>
    <xf numFmtId="43" fontId="7" fillId="0" borderId="1" xfId="5" applyNumberFormat="1" applyFont="1" applyFill="1" applyBorder="1" applyAlignment="1">
      <alignment horizontal="left" indent="3"/>
    </xf>
    <xf numFmtId="43" fontId="14" fillId="0" borderId="1" xfId="5" applyNumberFormat="1" applyFont="1" applyFill="1" applyBorder="1" applyAlignment="1">
      <alignment horizontal="left" indent="3"/>
    </xf>
    <xf numFmtId="0" fontId="2" fillId="0" borderId="4" xfId="0" applyFont="1" applyFill="1" applyBorder="1"/>
    <xf numFmtId="43" fontId="7" fillId="0" borderId="1" xfId="5" applyNumberFormat="1" applyFont="1" applyFill="1" applyBorder="1"/>
    <xf numFmtId="0" fontId="4" fillId="0" borderId="4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2" fillId="0" borderId="2" xfId="0" applyFont="1" applyBorder="1"/>
    <xf numFmtId="0" fontId="2" fillId="0" borderId="4" xfId="0" applyFont="1" applyBorder="1"/>
    <xf numFmtId="0" fontId="5" fillId="0" borderId="4" xfId="0" applyFont="1" applyBorder="1"/>
    <xf numFmtId="43" fontId="2" fillId="0" borderId="2" xfId="1" applyFont="1" applyBorder="1" applyAlignment="1">
      <alignment horizontal="justify" vertical="center"/>
    </xf>
    <xf numFmtId="43" fontId="2" fillId="0" borderId="4" xfId="1" applyFont="1" applyBorder="1" applyAlignment="1">
      <alignment horizontal="justify" vertical="center"/>
    </xf>
    <xf numFmtId="43" fontId="2" fillId="0" borderId="4" xfId="1" applyFont="1" applyBorder="1"/>
    <xf numFmtId="43" fontId="2" fillId="0" borderId="4" xfId="1" applyFont="1" applyFill="1" applyBorder="1"/>
    <xf numFmtId="43" fontId="8" fillId="0" borderId="1" xfId="1" applyFont="1" applyFill="1" applyBorder="1"/>
    <xf numFmtId="43" fontId="5" fillId="0" borderId="4" xfId="1" applyFont="1" applyFill="1" applyBorder="1"/>
    <xf numFmtId="43" fontId="5" fillId="0" borderId="3" xfId="1" applyFont="1" applyFill="1" applyBorder="1" applyAlignment="1">
      <alignment wrapText="1"/>
    </xf>
    <xf numFmtId="43" fontId="5" fillId="0" borderId="3" xfId="1" applyFont="1" applyFill="1" applyBorder="1"/>
    <xf numFmtId="0" fontId="5" fillId="0" borderId="4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43" fontId="2" fillId="0" borderId="2" xfId="1" applyFont="1" applyFill="1" applyBorder="1" applyAlignment="1">
      <alignment horizontal="center" vertical="center"/>
    </xf>
    <xf numFmtId="43" fontId="16" fillId="0" borderId="4" xfId="1" applyFont="1" applyFill="1" applyBorder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  <xf numFmtId="0" fontId="7" fillId="0" borderId="0" xfId="5" applyFont="1" applyFill="1" applyAlignment="1">
      <alignment horizontal="center" vertical="center"/>
    </xf>
    <xf numFmtId="43" fontId="7" fillId="0" borderId="1" xfId="3" applyFont="1" applyFill="1" applyBorder="1" applyAlignment="1">
      <alignment horizontal="center" vertical="center"/>
    </xf>
    <xf numFmtId="43" fontId="7" fillId="0" borderId="1" xfId="5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justify" vertical="center"/>
    </xf>
    <xf numFmtId="0" fontId="17" fillId="0" borderId="4" xfId="0" applyFont="1" applyFill="1" applyBorder="1" applyAlignment="1">
      <alignment horizontal="justify" vertical="center" wrapText="1"/>
    </xf>
    <xf numFmtId="0" fontId="2" fillId="0" borderId="2" xfId="0" applyFont="1" applyFill="1" applyBorder="1"/>
    <xf numFmtId="0" fontId="17" fillId="2" borderId="4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justify" vertical="center" wrapText="1"/>
    </xf>
    <xf numFmtId="43" fontId="5" fillId="0" borderId="0" xfId="3" applyFont="1" applyBorder="1" applyAlignment="1">
      <alignment horizontal="left" indent="1"/>
    </xf>
    <xf numFmtId="43" fontId="7" fillId="0" borderId="0" xfId="3" applyFont="1" applyBorder="1" applyAlignment="1">
      <alignment horizontal="left" indent="1"/>
    </xf>
    <xf numFmtId="43" fontId="7" fillId="0" borderId="0" xfId="3" applyFont="1" applyFill="1" applyBorder="1" applyAlignment="1">
      <alignment horizontal="left" indent="1"/>
    </xf>
    <xf numFmtId="0" fontId="7" fillId="0" borderId="0" xfId="5" applyFont="1" applyFill="1" applyBorder="1" applyAlignment="1">
      <alignment vertical="center"/>
    </xf>
    <xf numFmtId="43" fontId="14" fillId="4" borderId="1" xfId="5" applyNumberFormat="1" applyFont="1" applyFill="1" applyBorder="1" applyAlignment="1">
      <alignment horizontal="left" vertical="center"/>
    </xf>
    <xf numFmtId="43" fontId="2" fillId="0" borderId="4" xfId="1" applyFont="1" applyFill="1" applyBorder="1" applyAlignment="1">
      <alignment vertical="center"/>
    </xf>
    <xf numFmtId="43" fontId="3" fillId="0" borderId="4" xfId="1" applyFont="1" applyFill="1" applyBorder="1" applyAlignment="1">
      <alignment horizontal="left" vertical="center"/>
    </xf>
    <xf numFmtId="43" fontId="7" fillId="0" borderId="1" xfId="3" applyFont="1" applyFill="1" applyBorder="1" applyAlignment="1">
      <alignment horizontal="left" vertical="center"/>
    </xf>
    <xf numFmtId="0" fontId="5" fillId="0" borderId="0" xfId="5" applyFont="1" applyFill="1" applyBorder="1"/>
    <xf numFmtId="0" fontId="7" fillId="0" borderId="0" xfId="5" applyFont="1" applyFill="1" applyBorder="1"/>
    <xf numFmtId="0" fontId="7" fillId="0" borderId="0" xfId="5" applyFont="1" applyAlignment="1">
      <alignment vertical="center"/>
    </xf>
    <xf numFmtId="43" fontId="7" fillId="0" borderId="1" xfId="3" applyFont="1" applyFill="1" applyBorder="1" applyAlignment="1">
      <alignment horizontal="justify" vertical="center"/>
    </xf>
    <xf numFmtId="43" fontId="18" fillId="0" borderId="0" xfId="3" applyFont="1" applyBorder="1" applyAlignment="1">
      <alignment horizontal="right" vertical="center"/>
    </xf>
    <xf numFmtId="43" fontId="14" fillId="0" borderId="1" xfId="3" applyFont="1" applyBorder="1"/>
    <xf numFmtId="43" fontId="19" fillId="0" borderId="0" xfId="3" applyFont="1" applyBorder="1" applyAlignment="1">
      <alignment horizontal="right" vertical="center"/>
    </xf>
    <xf numFmtId="43" fontId="14" fillId="3" borderId="1" xfId="5" applyNumberFormat="1" applyFont="1" applyFill="1" applyBorder="1" applyAlignment="1">
      <alignment horizontal="left" vertical="center"/>
    </xf>
    <xf numFmtId="43" fontId="14" fillId="4" borderId="1" xfId="6" applyFont="1" applyFill="1" applyBorder="1" applyAlignment="1">
      <alignment horizontal="left" vertical="center" wrapText="1" indent="2"/>
    </xf>
    <xf numFmtId="43" fontId="14" fillId="0" borderId="1" xfId="3" applyFont="1" applyFill="1" applyBorder="1" applyAlignment="1">
      <alignment horizontal="justify" vertical="center"/>
    </xf>
    <xf numFmtId="43" fontId="14" fillId="0" borderId="1" xfId="5" applyNumberFormat="1" applyFont="1" applyFill="1" applyBorder="1" applyAlignment="1">
      <alignment horizontal="left" vertical="center" wrapText="1"/>
    </xf>
    <xf numFmtId="0" fontId="21" fillId="0" borderId="0" xfId="5" applyFont="1" applyFill="1"/>
    <xf numFmtId="43" fontId="7" fillId="0" borderId="1" xfId="5" applyNumberFormat="1" applyFont="1" applyFill="1" applyBorder="1" applyAlignment="1">
      <alignment horizontal="left" vertical="center"/>
    </xf>
    <xf numFmtId="0" fontId="21" fillId="0" borderId="0" xfId="5" applyFont="1" applyFill="1" applyAlignment="1">
      <alignment vertical="center"/>
    </xf>
    <xf numFmtId="43" fontId="14" fillId="0" borderId="1" xfId="5" applyNumberFormat="1" applyFont="1" applyFill="1" applyBorder="1" applyAlignment="1">
      <alignment horizontal="left" wrapText="1" indent="2"/>
    </xf>
    <xf numFmtId="0" fontId="5" fillId="0" borderId="2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43" fontId="14" fillId="0" borderId="1" xfId="0" applyNumberFormat="1" applyFont="1" applyFill="1" applyBorder="1" applyAlignment="1">
      <alignment vertical="center" wrapText="1"/>
    </xf>
    <xf numFmtId="43" fontId="14" fillId="4" borderId="1" xfId="5" applyNumberFormat="1" applyFont="1" applyFill="1" applyBorder="1" applyAlignment="1">
      <alignment horizontal="left" wrapText="1" indent="2"/>
    </xf>
    <xf numFmtId="0" fontId="5" fillId="0" borderId="2" xfId="0" applyFont="1" applyFill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43" fontId="14" fillId="3" borderId="1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5" fillId="0" borderId="2" xfId="5" applyFont="1" applyBorder="1" applyAlignment="1">
      <alignment vertical="center"/>
    </xf>
    <xf numFmtId="0" fontId="5" fillId="0" borderId="4" xfId="5" applyFont="1" applyBorder="1" applyAlignment="1">
      <alignment vertical="center"/>
    </xf>
    <xf numFmtId="0" fontId="5" fillId="0" borderId="3" xfId="5" applyFont="1" applyBorder="1" applyAlignment="1">
      <alignment vertical="center"/>
    </xf>
    <xf numFmtId="14" fontId="7" fillId="0" borderId="0" xfId="5" applyNumberFormat="1" applyFont="1"/>
    <xf numFmtId="43" fontId="7" fillId="0" borderId="0" xfId="1" applyFont="1"/>
    <xf numFmtId="0" fontId="23" fillId="0" borderId="0" xfId="4" applyFont="1" applyAlignment="1">
      <alignment vertical="center"/>
    </xf>
    <xf numFmtId="0" fontId="23" fillId="0" borderId="0" xfId="4" applyFont="1" applyAlignment="1">
      <alignment horizontal="center" vertical="center"/>
    </xf>
    <xf numFmtId="0" fontId="24" fillId="0" borderId="0" xfId="4" applyFont="1" applyAlignment="1">
      <alignment vertical="center"/>
    </xf>
    <xf numFmtId="0" fontId="7" fillId="0" borderId="8" xfId="5" applyFont="1" applyFill="1" applyBorder="1" applyAlignment="1">
      <alignment vertical="center"/>
    </xf>
    <xf numFmtId="0" fontId="5" fillId="0" borderId="5" xfId="0" applyFont="1" applyFill="1" applyBorder="1" applyAlignment="1">
      <alignment vertical="justify" wrapText="1"/>
    </xf>
    <xf numFmtId="43" fontId="3" fillId="0" borderId="2" xfId="1" applyFont="1" applyBorder="1" applyAlignment="1">
      <alignment horizontal="justify" vertical="center"/>
    </xf>
    <xf numFmtId="43" fontId="3" fillId="0" borderId="4" xfId="1" applyFont="1" applyFill="1" applyBorder="1" applyAlignment="1">
      <alignment vertical="center"/>
    </xf>
    <xf numFmtId="0" fontId="14" fillId="0" borderId="7" xfId="5" applyFont="1" applyFill="1" applyBorder="1" applyAlignment="1">
      <alignment vertical="center"/>
    </xf>
    <xf numFmtId="43" fontId="14" fillId="0" borderId="1" xfId="3" applyFont="1" applyFill="1" applyBorder="1" applyAlignment="1">
      <alignment horizontal="left" vertical="center"/>
    </xf>
    <xf numFmtId="0" fontId="14" fillId="0" borderId="0" xfId="5" applyFont="1" applyFill="1" applyAlignment="1">
      <alignment vertical="center"/>
    </xf>
    <xf numFmtId="43" fontId="12" fillId="5" borderId="1" xfId="1" applyFont="1" applyFill="1" applyBorder="1" applyAlignment="1">
      <alignment horizontal="center" vertical="center" wrapText="1"/>
    </xf>
    <xf numFmtId="43" fontId="22" fillId="5" borderId="1" xfId="3" applyFont="1" applyFill="1" applyBorder="1" applyAlignment="1">
      <alignment horizontal="center" vertical="center"/>
    </xf>
    <xf numFmtId="43" fontId="14" fillId="0" borderId="1" xfId="3" applyFont="1" applyFill="1" applyBorder="1" applyAlignment="1">
      <alignment horizontal="left" inden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22" fillId="5" borderId="2" xfId="5" applyFont="1" applyFill="1" applyBorder="1" applyAlignment="1">
      <alignment horizontal="center" vertical="center" wrapText="1"/>
    </xf>
    <xf numFmtId="0" fontId="22" fillId="5" borderId="4" xfId="5" applyFont="1" applyFill="1" applyBorder="1" applyAlignment="1">
      <alignment horizontal="center" vertical="center" wrapText="1"/>
    </xf>
    <xf numFmtId="0" fontId="22" fillId="5" borderId="3" xfId="5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justify" vertical="center"/>
    </xf>
    <xf numFmtId="0" fontId="4" fillId="3" borderId="4" xfId="0" applyFont="1" applyFill="1" applyBorder="1" applyAlignment="1">
      <alignment horizontal="justify" vertical="center"/>
    </xf>
    <xf numFmtId="0" fontId="4" fillId="3" borderId="3" xfId="0" applyFont="1" applyFill="1" applyBorder="1" applyAlignment="1">
      <alignment horizontal="justify" vertical="center"/>
    </xf>
    <xf numFmtId="0" fontId="4" fillId="4" borderId="2" xfId="0" applyFont="1" applyFill="1" applyBorder="1" applyAlignment="1">
      <alignment horizontal="justify" vertical="center"/>
    </xf>
    <xf numFmtId="0" fontId="4" fillId="4" borderId="4" xfId="0" applyFont="1" applyFill="1" applyBorder="1" applyAlignment="1">
      <alignment horizontal="justify" vertical="center"/>
    </xf>
    <xf numFmtId="0" fontId="4" fillId="4" borderId="3" xfId="0" applyFont="1" applyFill="1" applyBorder="1" applyAlignment="1">
      <alignment horizontal="justify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43" fontId="3" fillId="0" borderId="4" xfId="1" applyFont="1" applyFill="1" applyBorder="1" applyAlignment="1">
      <alignment horizontal="left" vertical="center"/>
    </xf>
    <xf numFmtId="43" fontId="3" fillId="0" borderId="3" xfId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justify" vertical="justify" wrapText="1"/>
    </xf>
    <xf numFmtId="0" fontId="5" fillId="0" borderId="3" xfId="0" applyFont="1" applyFill="1" applyBorder="1" applyAlignment="1">
      <alignment horizontal="justify" vertical="justify" wrapText="1"/>
    </xf>
    <xf numFmtId="0" fontId="4" fillId="0" borderId="4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justify" vertical="center"/>
    </xf>
    <xf numFmtId="43" fontId="5" fillId="0" borderId="4" xfId="1" applyFont="1" applyFill="1" applyBorder="1" applyAlignment="1">
      <alignment horizontal="left" wrapText="1"/>
    </xf>
    <xf numFmtId="43" fontId="5" fillId="0" borderId="3" xfId="1" applyFont="1" applyFill="1" applyBorder="1" applyAlignment="1">
      <alignment horizontal="left" wrapText="1"/>
    </xf>
    <xf numFmtId="43" fontId="5" fillId="0" borderId="4" xfId="1" applyFont="1" applyFill="1" applyBorder="1" applyAlignment="1">
      <alignment horizontal="justify" wrapText="1"/>
    </xf>
    <xf numFmtId="43" fontId="5" fillId="0" borderId="3" xfId="1" applyFont="1" applyFill="1" applyBorder="1" applyAlignment="1">
      <alignment horizontal="justify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9" fillId="0" borderId="0" xfId="4" applyFont="1" applyAlignment="1">
      <alignment horizontal="left" vertical="center" wrapText="1"/>
    </xf>
    <xf numFmtId="43" fontId="12" fillId="5" borderId="2" xfId="1" applyFont="1" applyFill="1" applyBorder="1" applyAlignment="1">
      <alignment horizontal="center" vertical="center" wrapText="1"/>
    </xf>
    <xf numFmtId="43" fontId="12" fillId="5" borderId="4" xfId="1" applyFont="1" applyFill="1" applyBorder="1" applyAlignment="1">
      <alignment horizontal="center" vertical="center" wrapText="1"/>
    </xf>
    <xf numFmtId="43" fontId="12" fillId="5" borderId="3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justify" vertical="center"/>
    </xf>
    <xf numFmtId="0" fontId="15" fillId="0" borderId="3" xfId="0" applyFont="1" applyFill="1" applyBorder="1" applyAlignment="1">
      <alignment horizontal="justify" vertical="center"/>
    </xf>
    <xf numFmtId="0" fontId="6" fillId="0" borderId="4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justify" vertical="center"/>
    </xf>
  </cellXfs>
  <cellStyles count="7">
    <cellStyle name="Millares" xfId="1" builtinId="3"/>
    <cellStyle name="Millares 2 3" xfId="3"/>
    <cellStyle name="Millares 4 2" xfId="6"/>
    <cellStyle name="Normal" xfId="0" builtinId="0"/>
    <cellStyle name="Normal 2 2" xfId="4"/>
    <cellStyle name="Normal 3" xfId="2"/>
    <cellStyle name="Normal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1309688</xdr:colOff>
      <xdr:row>1</xdr:row>
      <xdr:rowOff>47625</xdr:rowOff>
    </xdr:from>
    <xdr:to>
      <xdr:col>19</xdr:col>
      <xdr:colOff>996724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F72EBA3-EF95-4114-B9F9-6D783A8C24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15763876" y="238125"/>
          <a:ext cx="5021036" cy="1214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66"/>
  </sheetPr>
  <dimension ref="A1:V236"/>
  <sheetViews>
    <sheetView tabSelected="1" view="pageBreakPreview" zoomScale="80" zoomScaleNormal="80" zoomScaleSheetLayoutView="80" workbookViewId="0">
      <selection activeCell="H4" sqref="H4"/>
    </sheetView>
  </sheetViews>
  <sheetFormatPr baseColWidth="10" defaultColWidth="10.7109375" defaultRowHeight="12.75" x14ac:dyDescent="0.2"/>
  <cols>
    <col min="1" max="1" width="2.5703125" style="17" customWidth="1"/>
    <col min="2" max="2" width="2.7109375" style="17" customWidth="1"/>
    <col min="3" max="3" width="1.85546875" style="17" customWidth="1"/>
    <col min="4" max="4" width="2.140625" style="17" customWidth="1"/>
    <col min="5" max="5" width="2.85546875" style="17" customWidth="1"/>
    <col min="6" max="6" width="37.140625" style="17" customWidth="1"/>
    <col min="7" max="7" width="1" style="17" customWidth="1"/>
    <col min="8" max="8" width="26.5703125" style="17" customWidth="1"/>
    <col min="9" max="20" width="20" style="17" bestFit="1" customWidth="1"/>
    <col min="21" max="21" width="3.5703125" style="17" customWidth="1"/>
    <col min="22" max="22" width="17.85546875" style="17" bestFit="1" customWidth="1"/>
    <col min="23" max="222" width="10.7109375" style="17"/>
    <col min="223" max="223" width="62" style="17" customWidth="1"/>
    <col min="224" max="224" width="24.42578125" style="17" customWidth="1"/>
    <col min="225" max="225" width="23.5703125" style="17" bestFit="1" customWidth="1"/>
    <col min="226" max="226" width="23.5703125" style="17" customWidth="1"/>
    <col min="227" max="227" width="0.5703125" style="17" customWidth="1"/>
    <col min="228" max="228" width="23.5703125" style="17" customWidth="1"/>
    <col min="229" max="232" width="0" style="17" hidden="1" customWidth="1"/>
    <col min="233" max="233" width="1.5703125" style="17" customWidth="1"/>
    <col min="234" max="235" width="0" style="17" hidden="1" customWidth="1"/>
    <col min="236" max="236" width="21.5703125" style="17" bestFit="1" customWidth="1"/>
    <col min="237" max="237" width="16.5703125" style="17" customWidth="1"/>
    <col min="238" max="478" width="10.7109375" style="17"/>
    <col min="479" max="479" width="62" style="17" customWidth="1"/>
    <col min="480" max="480" width="24.42578125" style="17" customWidth="1"/>
    <col min="481" max="481" width="23.5703125" style="17" bestFit="1" customWidth="1"/>
    <col min="482" max="482" width="23.5703125" style="17" customWidth="1"/>
    <col min="483" max="483" width="0.5703125" style="17" customWidth="1"/>
    <col min="484" max="484" width="23.5703125" style="17" customWidth="1"/>
    <col min="485" max="488" width="0" style="17" hidden="1" customWidth="1"/>
    <col min="489" max="489" width="1.5703125" style="17" customWidth="1"/>
    <col min="490" max="491" width="0" style="17" hidden="1" customWidth="1"/>
    <col min="492" max="492" width="21.5703125" style="17" bestFit="1" customWidth="1"/>
    <col min="493" max="493" width="16.5703125" style="17" customWidth="1"/>
    <col min="494" max="734" width="10.7109375" style="17"/>
    <col min="735" max="735" width="62" style="17" customWidth="1"/>
    <col min="736" max="736" width="24.42578125" style="17" customWidth="1"/>
    <col min="737" max="737" width="23.5703125" style="17" bestFit="1" customWidth="1"/>
    <col min="738" max="738" width="23.5703125" style="17" customWidth="1"/>
    <col min="739" max="739" width="0.5703125" style="17" customWidth="1"/>
    <col min="740" max="740" width="23.5703125" style="17" customWidth="1"/>
    <col min="741" max="744" width="0" style="17" hidden="1" customWidth="1"/>
    <col min="745" max="745" width="1.5703125" style="17" customWidth="1"/>
    <col min="746" max="747" width="0" style="17" hidden="1" customWidth="1"/>
    <col min="748" max="748" width="21.5703125" style="17" bestFit="1" customWidth="1"/>
    <col min="749" max="749" width="16.5703125" style="17" customWidth="1"/>
    <col min="750" max="990" width="10.7109375" style="17"/>
    <col min="991" max="991" width="62" style="17" customWidth="1"/>
    <col min="992" max="992" width="24.42578125" style="17" customWidth="1"/>
    <col min="993" max="993" width="23.5703125" style="17" bestFit="1" customWidth="1"/>
    <col min="994" max="994" width="23.5703125" style="17" customWidth="1"/>
    <col min="995" max="995" width="0.5703125" style="17" customWidth="1"/>
    <col min="996" max="996" width="23.5703125" style="17" customWidth="1"/>
    <col min="997" max="1000" width="0" style="17" hidden="1" customWidth="1"/>
    <col min="1001" max="1001" width="1.5703125" style="17" customWidth="1"/>
    <col min="1002" max="1003" width="0" style="17" hidden="1" customWidth="1"/>
    <col min="1004" max="1004" width="21.5703125" style="17" bestFit="1" customWidth="1"/>
    <col min="1005" max="1005" width="16.5703125" style="17" customWidth="1"/>
    <col min="1006" max="1246" width="10.7109375" style="17"/>
    <col min="1247" max="1247" width="62" style="17" customWidth="1"/>
    <col min="1248" max="1248" width="24.42578125" style="17" customWidth="1"/>
    <col min="1249" max="1249" width="23.5703125" style="17" bestFit="1" customWidth="1"/>
    <col min="1250" max="1250" width="23.5703125" style="17" customWidth="1"/>
    <col min="1251" max="1251" width="0.5703125" style="17" customWidth="1"/>
    <col min="1252" max="1252" width="23.5703125" style="17" customWidth="1"/>
    <col min="1253" max="1256" width="0" style="17" hidden="1" customWidth="1"/>
    <col min="1257" max="1257" width="1.5703125" style="17" customWidth="1"/>
    <col min="1258" max="1259" width="0" style="17" hidden="1" customWidth="1"/>
    <col min="1260" max="1260" width="21.5703125" style="17" bestFit="1" customWidth="1"/>
    <col min="1261" max="1261" width="16.5703125" style="17" customWidth="1"/>
    <col min="1262" max="1502" width="10.7109375" style="17"/>
    <col min="1503" max="1503" width="62" style="17" customWidth="1"/>
    <col min="1504" max="1504" width="24.42578125" style="17" customWidth="1"/>
    <col min="1505" max="1505" width="23.5703125" style="17" bestFit="1" customWidth="1"/>
    <col min="1506" max="1506" width="23.5703125" style="17" customWidth="1"/>
    <col min="1507" max="1507" width="0.5703125" style="17" customWidth="1"/>
    <col min="1508" max="1508" width="23.5703125" style="17" customWidth="1"/>
    <col min="1509" max="1512" width="0" style="17" hidden="1" customWidth="1"/>
    <col min="1513" max="1513" width="1.5703125" style="17" customWidth="1"/>
    <col min="1514" max="1515" width="0" style="17" hidden="1" customWidth="1"/>
    <col min="1516" max="1516" width="21.5703125" style="17" bestFit="1" customWidth="1"/>
    <col min="1517" max="1517" width="16.5703125" style="17" customWidth="1"/>
    <col min="1518" max="1758" width="10.7109375" style="17"/>
    <col min="1759" max="1759" width="62" style="17" customWidth="1"/>
    <col min="1760" max="1760" width="24.42578125" style="17" customWidth="1"/>
    <col min="1761" max="1761" width="23.5703125" style="17" bestFit="1" customWidth="1"/>
    <col min="1762" max="1762" width="23.5703125" style="17" customWidth="1"/>
    <col min="1763" max="1763" width="0.5703125" style="17" customWidth="1"/>
    <col min="1764" max="1764" width="23.5703125" style="17" customWidth="1"/>
    <col min="1765" max="1768" width="0" style="17" hidden="1" customWidth="1"/>
    <col min="1769" max="1769" width="1.5703125" style="17" customWidth="1"/>
    <col min="1770" max="1771" width="0" style="17" hidden="1" customWidth="1"/>
    <col min="1772" max="1772" width="21.5703125" style="17" bestFit="1" customWidth="1"/>
    <col min="1773" max="1773" width="16.5703125" style="17" customWidth="1"/>
    <col min="1774" max="2014" width="10.7109375" style="17"/>
    <col min="2015" max="2015" width="62" style="17" customWidth="1"/>
    <col min="2016" max="2016" width="24.42578125" style="17" customWidth="1"/>
    <col min="2017" max="2017" width="23.5703125" style="17" bestFit="1" customWidth="1"/>
    <col min="2018" max="2018" width="23.5703125" style="17" customWidth="1"/>
    <col min="2019" max="2019" width="0.5703125" style="17" customWidth="1"/>
    <col min="2020" max="2020" width="23.5703125" style="17" customWidth="1"/>
    <col min="2021" max="2024" width="0" style="17" hidden="1" customWidth="1"/>
    <col min="2025" max="2025" width="1.5703125" style="17" customWidth="1"/>
    <col min="2026" max="2027" width="0" style="17" hidden="1" customWidth="1"/>
    <col min="2028" max="2028" width="21.5703125" style="17" bestFit="1" customWidth="1"/>
    <col min="2029" max="2029" width="16.5703125" style="17" customWidth="1"/>
    <col min="2030" max="2270" width="10.7109375" style="17"/>
    <col min="2271" max="2271" width="62" style="17" customWidth="1"/>
    <col min="2272" max="2272" width="24.42578125" style="17" customWidth="1"/>
    <col min="2273" max="2273" width="23.5703125" style="17" bestFit="1" customWidth="1"/>
    <col min="2274" max="2274" width="23.5703125" style="17" customWidth="1"/>
    <col min="2275" max="2275" width="0.5703125" style="17" customWidth="1"/>
    <col min="2276" max="2276" width="23.5703125" style="17" customWidth="1"/>
    <col min="2277" max="2280" width="0" style="17" hidden="1" customWidth="1"/>
    <col min="2281" max="2281" width="1.5703125" style="17" customWidth="1"/>
    <col min="2282" max="2283" width="0" style="17" hidden="1" customWidth="1"/>
    <col min="2284" max="2284" width="21.5703125" style="17" bestFit="1" customWidth="1"/>
    <col min="2285" max="2285" width="16.5703125" style="17" customWidth="1"/>
    <col min="2286" max="2526" width="10.7109375" style="17"/>
    <col min="2527" max="2527" width="62" style="17" customWidth="1"/>
    <col min="2528" max="2528" width="24.42578125" style="17" customWidth="1"/>
    <col min="2529" max="2529" width="23.5703125" style="17" bestFit="1" customWidth="1"/>
    <col min="2530" max="2530" width="23.5703125" style="17" customWidth="1"/>
    <col min="2531" max="2531" width="0.5703125" style="17" customWidth="1"/>
    <col min="2532" max="2532" width="23.5703125" style="17" customWidth="1"/>
    <col min="2533" max="2536" width="0" style="17" hidden="1" customWidth="1"/>
    <col min="2537" max="2537" width="1.5703125" style="17" customWidth="1"/>
    <col min="2538" max="2539" width="0" style="17" hidden="1" customWidth="1"/>
    <col min="2540" max="2540" width="21.5703125" style="17" bestFit="1" customWidth="1"/>
    <col min="2541" max="2541" width="16.5703125" style="17" customWidth="1"/>
    <col min="2542" max="2782" width="10.7109375" style="17"/>
    <col min="2783" max="2783" width="62" style="17" customWidth="1"/>
    <col min="2784" max="2784" width="24.42578125" style="17" customWidth="1"/>
    <col min="2785" max="2785" width="23.5703125" style="17" bestFit="1" customWidth="1"/>
    <col min="2786" max="2786" width="23.5703125" style="17" customWidth="1"/>
    <col min="2787" max="2787" width="0.5703125" style="17" customWidth="1"/>
    <col min="2788" max="2788" width="23.5703125" style="17" customWidth="1"/>
    <col min="2789" max="2792" width="0" style="17" hidden="1" customWidth="1"/>
    <col min="2793" max="2793" width="1.5703125" style="17" customWidth="1"/>
    <col min="2794" max="2795" width="0" style="17" hidden="1" customWidth="1"/>
    <col min="2796" max="2796" width="21.5703125" style="17" bestFit="1" customWidth="1"/>
    <col min="2797" max="2797" width="16.5703125" style="17" customWidth="1"/>
    <col min="2798" max="3038" width="10.7109375" style="17"/>
    <col min="3039" max="3039" width="62" style="17" customWidth="1"/>
    <col min="3040" max="3040" width="24.42578125" style="17" customWidth="1"/>
    <col min="3041" max="3041" width="23.5703125" style="17" bestFit="1" customWidth="1"/>
    <col min="3042" max="3042" width="23.5703125" style="17" customWidth="1"/>
    <col min="3043" max="3043" width="0.5703125" style="17" customWidth="1"/>
    <col min="3044" max="3044" width="23.5703125" style="17" customWidth="1"/>
    <col min="3045" max="3048" width="0" style="17" hidden="1" customWidth="1"/>
    <col min="3049" max="3049" width="1.5703125" style="17" customWidth="1"/>
    <col min="3050" max="3051" width="0" style="17" hidden="1" customWidth="1"/>
    <col min="3052" max="3052" width="21.5703125" style="17" bestFit="1" customWidth="1"/>
    <col min="3053" max="3053" width="16.5703125" style="17" customWidth="1"/>
    <col min="3054" max="3294" width="10.7109375" style="17"/>
    <col min="3295" max="3295" width="62" style="17" customWidth="1"/>
    <col min="3296" max="3296" width="24.42578125" style="17" customWidth="1"/>
    <col min="3297" max="3297" width="23.5703125" style="17" bestFit="1" customWidth="1"/>
    <col min="3298" max="3298" width="23.5703125" style="17" customWidth="1"/>
    <col min="3299" max="3299" width="0.5703125" style="17" customWidth="1"/>
    <col min="3300" max="3300" width="23.5703125" style="17" customWidth="1"/>
    <col min="3301" max="3304" width="0" style="17" hidden="1" customWidth="1"/>
    <col min="3305" max="3305" width="1.5703125" style="17" customWidth="1"/>
    <col min="3306" max="3307" width="0" style="17" hidden="1" customWidth="1"/>
    <col min="3308" max="3308" width="21.5703125" style="17" bestFit="1" customWidth="1"/>
    <col min="3309" max="3309" width="16.5703125" style="17" customWidth="1"/>
    <col min="3310" max="3550" width="10.7109375" style="17"/>
    <col min="3551" max="3551" width="62" style="17" customWidth="1"/>
    <col min="3552" max="3552" width="24.42578125" style="17" customWidth="1"/>
    <col min="3553" max="3553" width="23.5703125" style="17" bestFit="1" customWidth="1"/>
    <col min="3554" max="3554" width="23.5703125" style="17" customWidth="1"/>
    <col min="3555" max="3555" width="0.5703125" style="17" customWidth="1"/>
    <col min="3556" max="3556" width="23.5703125" style="17" customWidth="1"/>
    <col min="3557" max="3560" width="0" style="17" hidden="1" customWidth="1"/>
    <col min="3561" max="3561" width="1.5703125" style="17" customWidth="1"/>
    <col min="3562" max="3563" width="0" style="17" hidden="1" customWidth="1"/>
    <col min="3564" max="3564" width="21.5703125" style="17" bestFit="1" customWidth="1"/>
    <col min="3565" max="3565" width="16.5703125" style="17" customWidth="1"/>
    <col min="3566" max="3806" width="10.7109375" style="17"/>
    <col min="3807" max="3807" width="62" style="17" customWidth="1"/>
    <col min="3808" max="3808" width="24.42578125" style="17" customWidth="1"/>
    <col min="3809" max="3809" width="23.5703125" style="17" bestFit="1" customWidth="1"/>
    <col min="3810" max="3810" width="23.5703125" style="17" customWidth="1"/>
    <col min="3811" max="3811" width="0.5703125" style="17" customWidth="1"/>
    <col min="3812" max="3812" width="23.5703125" style="17" customWidth="1"/>
    <col min="3813" max="3816" width="0" style="17" hidden="1" customWidth="1"/>
    <col min="3817" max="3817" width="1.5703125" style="17" customWidth="1"/>
    <col min="3818" max="3819" width="0" style="17" hidden="1" customWidth="1"/>
    <col min="3820" max="3820" width="21.5703125" style="17" bestFit="1" customWidth="1"/>
    <col min="3821" max="3821" width="16.5703125" style="17" customWidth="1"/>
    <col min="3822" max="4062" width="10.7109375" style="17"/>
    <col min="4063" max="4063" width="62" style="17" customWidth="1"/>
    <col min="4064" max="4064" width="24.42578125" style="17" customWidth="1"/>
    <col min="4065" max="4065" width="23.5703125" style="17" bestFit="1" customWidth="1"/>
    <col min="4066" max="4066" width="23.5703125" style="17" customWidth="1"/>
    <col min="4067" max="4067" width="0.5703125" style="17" customWidth="1"/>
    <col min="4068" max="4068" width="23.5703125" style="17" customWidth="1"/>
    <col min="4069" max="4072" width="0" style="17" hidden="1" customWidth="1"/>
    <col min="4073" max="4073" width="1.5703125" style="17" customWidth="1"/>
    <col min="4074" max="4075" width="0" style="17" hidden="1" customWidth="1"/>
    <col min="4076" max="4076" width="21.5703125" style="17" bestFit="1" customWidth="1"/>
    <col min="4077" max="4077" width="16.5703125" style="17" customWidth="1"/>
    <col min="4078" max="4318" width="10.7109375" style="17"/>
    <col min="4319" max="4319" width="62" style="17" customWidth="1"/>
    <col min="4320" max="4320" width="24.42578125" style="17" customWidth="1"/>
    <col min="4321" max="4321" width="23.5703125" style="17" bestFit="1" customWidth="1"/>
    <col min="4322" max="4322" width="23.5703125" style="17" customWidth="1"/>
    <col min="4323" max="4323" width="0.5703125" style="17" customWidth="1"/>
    <col min="4324" max="4324" width="23.5703125" style="17" customWidth="1"/>
    <col min="4325" max="4328" width="0" style="17" hidden="1" customWidth="1"/>
    <col min="4329" max="4329" width="1.5703125" style="17" customWidth="1"/>
    <col min="4330" max="4331" width="0" style="17" hidden="1" customWidth="1"/>
    <col min="4332" max="4332" width="21.5703125" style="17" bestFit="1" customWidth="1"/>
    <col min="4333" max="4333" width="16.5703125" style="17" customWidth="1"/>
    <col min="4334" max="4574" width="10.7109375" style="17"/>
    <col min="4575" max="4575" width="62" style="17" customWidth="1"/>
    <col min="4576" max="4576" width="24.42578125" style="17" customWidth="1"/>
    <col min="4577" max="4577" width="23.5703125" style="17" bestFit="1" customWidth="1"/>
    <col min="4578" max="4578" width="23.5703125" style="17" customWidth="1"/>
    <col min="4579" max="4579" width="0.5703125" style="17" customWidth="1"/>
    <col min="4580" max="4580" width="23.5703125" style="17" customWidth="1"/>
    <col min="4581" max="4584" width="0" style="17" hidden="1" customWidth="1"/>
    <col min="4585" max="4585" width="1.5703125" style="17" customWidth="1"/>
    <col min="4586" max="4587" width="0" style="17" hidden="1" customWidth="1"/>
    <col min="4588" max="4588" width="21.5703125" style="17" bestFit="1" customWidth="1"/>
    <col min="4589" max="4589" width="16.5703125" style="17" customWidth="1"/>
    <col min="4590" max="4830" width="10.7109375" style="17"/>
    <col min="4831" max="4831" width="62" style="17" customWidth="1"/>
    <col min="4832" max="4832" width="24.42578125" style="17" customWidth="1"/>
    <col min="4833" max="4833" width="23.5703125" style="17" bestFit="1" customWidth="1"/>
    <col min="4834" max="4834" width="23.5703125" style="17" customWidth="1"/>
    <col min="4835" max="4835" width="0.5703125" style="17" customWidth="1"/>
    <col min="4836" max="4836" width="23.5703125" style="17" customWidth="1"/>
    <col min="4837" max="4840" width="0" style="17" hidden="1" customWidth="1"/>
    <col min="4841" max="4841" width="1.5703125" style="17" customWidth="1"/>
    <col min="4842" max="4843" width="0" style="17" hidden="1" customWidth="1"/>
    <col min="4844" max="4844" width="21.5703125" style="17" bestFit="1" customWidth="1"/>
    <col min="4845" max="4845" width="16.5703125" style="17" customWidth="1"/>
    <col min="4846" max="5086" width="10.7109375" style="17"/>
    <col min="5087" max="5087" width="62" style="17" customWidth="1"/>
    <col min="5088" max="5088" width="24.42578125" style="17" customWidth="1"/>
    <col min="5089" max="5089" width="23.5703125" style="17" bestFit="1" customWidth="1"/>
    <col min="5090" max="5090" width="23.5703125" style="17" customWidth="1"/>
    <col min="5091" max="5091" width="0.5703125" style="17" customWidth="1"/>
    <col min="5092" max="5092" width="23.5703125" style="17" customWidth="1"/>
    <col min="5093" max="5096" width="0" style="17" hidden="1" customWidth="1"/>
    <col min="5097" max="5097" width="1.5703125" style="17" customWidth="1"/>
    <col min="5098" max="5099" width="0" style="17" hidden="1" customWidth="1"/>
    <col min="5100" max="5100" width="21.5703125" style="17" bestFit="1" customWidth="1"/>
    <col min="5101" max="5101" width="16.5703125" style="17" customWidth="1"/>
    <col min="5102" max="5342" width="10.7109375" style="17"/>
    <col min="5343" max="5343" width="62" style="17" customWidth="1"/>
    <col min="5344" max="5344" width="24.42578125" style="17" customWidth="1"/>
    <col min="5345" max="5345" width="23.5703125" style="17" bestFit="1" customWidth="1"/>
    <col min="5346" max="5346" width="23.5703125" style="17" customWidth="1"/>
    <col min="5347" max="5347" width="0.5703125" style="17" customWidth="1"/>
    <col min="5348" max="5348" width="23.5703125" style="17" customWidth="1"/>
    <col min="5349" max="5352" width="0" style="17" hidden="1" customWidth="1"/>
    <col min="5353" max="5353" width="1.5703125" style="17" customWidth="1"/>
    <col min="5354" max="5355" width="0" style="17" hidden="1" customWidth="1"/>
    <col min="5356" max="5356" width="21.5703125" style="17" bestFit="1" customWidth="1"/>
    <col min="5357" max="5357" width="16.5703125" style="17" customWidth="1"/>
    <col min="5358" max="5598" width="10.7109375" style="17"/>
    <col min="5599" max="5599" width="62" style="17" customWidth="1"/>
    <col min="5600" max="5600" width="24.42578125" style="17" customWidth="1"/>
    <col min="5601" max="5601" width="23.5703125" style="17" bestFit="1" customWidth="1"/>
    <col min="5602" max="5602" width="23.5703125" style="17" customWidth="1"/>
    <col min="5603" max="5603" width="0.5703125" style="17" customWidth="1"/>
    <col min="5604" max="5604" width="23.5703125" style="17" customWidth="1"/>
    <col min="5605" max="5608" width="0" style="17" hidden="1" customWidth="1"/>
    <col min="5609" max="5609" width="1.5703125" style="17" customWidth="1"/>
    <col min="5610" max="5611" width="0" style="17" hidden="1" customWidth="1"/>
    <col min="5612" max="5612" width="21.5703125" style="17" bestFit="1" customWidth="1"/>
    <col min="5613" max="5613" width="16.5703125" style="17" customWidth="1"/>
    <col min="5614" max="5854" width="10.7109375" style="17"/>
    <col min="5855" max="5855" width="62" style="17" customWidth="1"/>
    <col min="5856" max="5856" width="24.42578125" style="17" customWidth="1"/>
    <col min="5857" max="5857" width="23.5703125" style="17" bestFit="1" customWidth="1"/>
    <col min="5858" max="5858" width="23.5703125" style="17" customWidth="1"/>
    <col min="5859" max="5859" width="0.5703125" style="17" customWidth="1"/>
    <col min="5860" max="5860" width="23.5703125" style="17" customWidth="1"/>
    <col min="5861" max="5864" width="0" style="17" hidden="1" customWidth="1"/>
    <col min="5865" max="5865" width="1.5703125" style="17" customWidth="1"/>
    <col min="5866" max="5867" width="0" style="17" hidden="1" customWidth="1"/>
    <col min="5868" max="5868" width="21.5703125" style="17" bestFit="1" customWidth="1"/>
    <col min="5869" max="5869" width="16.5703125" style="17" customWidth="1"/>
    <col min="5870" max="6110" width="10.7109375" style="17"/>
    <col min="6111" max="6111" width="62" style="17" customWidth="1"/>
    <col min="6112" max="6112" width="24.42578125" style="17" customWidth="1"/>
    <col min="6113" max="6113" width="23.5703125" style="17" bestFit="1" customWidth="1"/>
    <col min="6114" max="6114" width="23.5703125" style="17" customWidth="1"/>
    <col min="6115" max="6115" width="0.5703125" style="17" customWidth="1"/>
    <col min="6116" max="6116" width="23.5703125" style="17" customWidth="1"/>
    <col min="6117" max="6120" width="0" style="17" hidden="1" customWidth="1"/>
    <col min="6121" max="6121" width="1.5703125" style="17" customWidth="1"/>
    <col min="6122" max="6123" width="0" style="17" hidden="1" customWidth="1"/>
    <col min="6124" max="6124" width="21.5703125" style="17" bestFit="1" customWidth="1"/>
    <col min="6125" max="6125" width="16.5703125" style="17" customWidth="1"/>
    <col min="6126" max="6366" width="10.7109375" style="17"/>
    <col min="6367" max="6367" width="62" style="17" customWidth="1"/>
    <col min="6368" max="6368" width="24.42578125" style="17" customWidth="1"/>
    <col min="6369" max="6369" width="23.5703125" style="17" bestFit="1" customWidth="1"/>
    <col min="6370" max="6370" width="23.5703125" style="17" customWidth="1"/>
    <col min="6371" max="6371" width="0.5703125" style="17" customWidth="1"/>
    <col min="6372" max="6372" width="23.5703125" style="17" customWidth="1"/>
    <col min="6373" max="6376" width="0" style="17" hidden="1" customWidth="1"/>
    <col min="6377" max="6377" width="1.5703125" style="17" customWidth="1"/>
    <col min="6378" max="6379" width="0" style="17" hidden="1" customWidth="1"/>
    <col min="6380" max="6380" width="21.5703125" style="17" bestFit="1" customWidth="1"/>
    <col min="6381" max="6381" width="16.5703125" style="17" customWidth="1"/>
    <col min="6382" max="6622" width="10.7109375" style="17"/>
    <col min="6623" max="6623" width="62" style="17" customWidth="1"/>
    <col min="6624" max="6624" width="24.42578125" style="17" customWidth="1"/>
    <col min="6625" max="6625" width="23.5703125" style="17" bestFit="1" customWidth="1"/>
    <col min="6626" max="6626" width="23.5703125" style="17" customWidth="1"/>
    <col min="6627" max="6627" width="0.5703125" style="17" customWidth="1"/>
    <col min="6628" max="6628" width="23.5703125" style="17" customWidth="1"/>
    <col min="6629" max="6632" width="0" style="17" hidden="1" customWidth="1"/>
    <col min="6633" max="6633" width="1.5703125" style="17" customWidth="1"/>
    <col min="6634" max="6635" width="0" style="17" hidden="1" customWidth="1"/>
    <col min="6636" max="6636" width="21.5703125" style="17" bestFit="1" customWidth="1"/>
    <col min="6637" max="6637" width="16.5703125" style="17" customWidth="1"/>
    <col min="6638" max="6878" width="10.7109375" style="17"/>
    <col min="6879" max="6879" width="62" style="17" customWidth="1"/>
    <col min="6880" max="6880" width="24.42578125" style="17" customWidth="1"/>
    <col min="6881" max="6881" width="23.5703125" style="17" bestFit="1" customWidth="1"/>
    <col min="6882" max="6882" width="23.5703125" style="17" customWidth="1"/>
    <col min="6883" max="6883" width="0.5703125" style="17" customWidth="1"/>
    <col min="6884" max="6884" width="23.5703125" style="17" customWidth="1"/>
    <col min="6885" max="6888" width="0" style="17" hidden="1" customWidth="1"/>
    <col min="6889" max="6889" width="1.5703125" style="17" customWidth="1"/>
    <col min="6890" max="6891" width="0" style="17" hidden="1" customWidth="1"/>
    <col min="6892" max="6892" width="21.5703125" style="17" bestFit="1" customWidth="1"/>
    <col min="6893" max="6893" width="16.5703125" style="17" customWidth="1"/>
    <col min="6894" max="7134" width="10.7109375" style="17"/>
    <col min="7135" max="7135" width="62" style="17" customWidth="1"/>
    <col min="7136" max="7136" width="24.42578125" style="17" customWidth="1"/>
    <col min="7137" max="7137" width="23.5703125" style="17" bestFit="1" customWidth="1"/>
    <col min="7138" max="7138" width="23.5703125" style="17" customWidth="1"/>
    <col min="7139" max="7139" width="0.5703125" style="17" customWidth="1"/>
    <col min="7140" max="7140" width="23.5703125" style="17" customWidth="1"/>
    <col min="7141" max="7144" width="0" style="17" hidden="1" customWidth="1"/>
    <col min="7145" max="7145" width="1.5703125" style="17" customWidth="1"/>
    <col min="7146" max="7147" width="0" style="17" hidden="1" customWidth="1"/>
    <col min="7148" max="7148" width="21.5703125" style="17" bestFit="1" customWidth="1"/>
    <col min="7149" max="7149" width="16.5703125" style="17" customWidth="1"/>
    <col min="7150" max="7390" width="10.7109375" style="17"/>
    <col min="7391" max="7391" width="62" style="17" customWidth="1"/>
    <col min="7392" max="7392" width="24.42578125" style="17" customWidth="1"/>
    <col min="7393" max="7393" width="23.5703125" style="17" bestFit="1" customWidth="1"/>
    <col min="7394" max="7394" width="23.5703125" style="17" customWidth="1"/>
    <col min="7395" max="7395" width="0.5703125" style="17" customWidth="1"/>
    <col min="7396" max="7396" width="23.5703125" style="17" customWidth="1"/>
    <col min="7397" max="7400" width="0" style="17" hidden="1" customWidth="1"/>
    <col min="7401" max="7401" width="1.5703125" style="17" customWidth="1"/>
    <col min="7402" max="7403" width="0" style="17" hidden="1" customWidth="1"/>
    <col min="7404" max="7404" width="21.5703125" style="17" bestFit="1" customWidth="1"/>
    <col min="7405" max="7405" width="16.5703125" style="17" customWidth="1"/>
    <col min="7406" max="7646" width="10.7109375" style="17"/>
    <col min="7647" max="7647" width="62" style="17" customWidth="1"/>
    <col min="7648" max="7648" width="24.42578125" style="17" customWidth="1"/>
    <col min="7649" max="7649" width="23.5703125" style="17" bestFit="1" customWidth="1"/>
    <col min="7650" max="7650" width="23.5703125" style="17" customWidth="1"/>
    <col min="7651" max="7651" width="0.5703125" style="17" customWidth="1"/>
    <col min="7652" max="7652" width="23.5703125" style="17" customWidth="1"/>
    <col min="7653" max="7656" width="0" style="17" hidden="1" customWidth="1"/>
    <col min="7657" max="7657" width="1.5703125" style="17" customWidth="1"/>
    <col min="7658" max="7659" width="0" style="17" hidden="1" customWidth="1"/>
    <col min="7660" max="7660" width="21.5703125" style="17" bestFit="1" customWidth="1"/>
    <col min="7661" max="7661" width="16.5703125" style="17" customWidth="1"/>
    <col min="7662" max="7902" width="10.7109375" style="17"/>
    <col min="7903" max="7903" width="62" style="17" customWidth="1"/>
    <col min="7904" max="7904" width="24.42578125" style="17" customWidth="1"/>
    <col min="7905" max="7905" width="23.5703125" style="17" bestFit="1" customWidth="1"/>
    <col min="7906" max="7906" width="23.5703125" style="17" customWidth="1"/>
    <col min="7907" max="7907" width="0.5703125" style="17" customWidth="1"/>
    <col min="7908" max="7908" width="23.5703125" style="17" customWidth="1"/>
    <col min="7909" max="7912" width="0" style="17" hidden="1" customWidth="1"/>
    <col min="7913" max="7913" width="1.5703125" style="17" customWidth="1"/>
    <col min="7914" max="7915" width="0" style="17" hidden="1" customWidth="1"/>
    <col min="7916" max="7916" width="21.5703125" style="17" bestFit="1" customWidth="1"/>
    <col min="7917" max="7917" width="16.5703125" style="17" customWidth="1"/>
    <col min="7918" max="8158" width="10.7109375" style="17"/>
    <col min="8159" max="8159" width="62" style="17" customWidth="1"/>
    <col min="8160" max="8160" width="24.42578125" style="17" customWidth="1"/>
    <col min="8161" max="8161" width="23.5703125" style="17" bestFit="1" customWidth="1"/>
    <col min="8162" max="8162" width="23.5703125" style="17" customWidth="1"/>
    <col min="8163" max="8163" width="0.5703125" style="17" customWidth="1"/>
    <col min="8164" max="8164" width="23.5703125" style="17" customWidth="1"/>
    <col min="8165" max="8168" width="0" style="17" hidden="1" customWidth="1"/>
    <col min="8169" max="8169" width="1.5703125" style="17" customWidth="1"/>
    <col min="8170" max="8171" width="0" style="17" hidden="1" customWidth="1"/>
    <col min="8172" max="8172" width="21.5703125" style="17" bestFit="1" customWidth="1"/>
    <col min="8173" max="8173" width="16.5703125" style="17" customWidth="1"/>
    <col min="8174" max="8414" width="10.7109375" style="17"/>
    <col min="8415" max="8415" width="62" style="17" customWidth="1"/>
    <col min="8416" max="8416" width="24.42578125" style="17" customWidth="1"/>
    <col min="8417" max="8417" width="23.5703125" style="17" bestFit="1" customWidth="1"/>
    <col min="8418" max="8418" width="23.5703125" style="17" customWidth="1"/>
    <col min="8419" max="8419" width="0.5703125" style="17" customWidth="1"/>
    <col min="8420" max="8420" width="23.5703125" style="17" customWidth="1"/>
    <col min="8421" max="8424" width="0" style="17" hidden="1" customWidth="1"/>
    <col min="8425" max="8425" width="1.5703125" style="17" customWidth="1"/>
    <col min="8426" max="8427" width="0" style="17" hidden="1" customWidth="1"/>
    <col min="8428" max="8428" width="21.5703125" style="17" bestFit="1" customWidth="1"/>
    <col min="8429" max="8429" width="16.5703125" style="17" customWidth="1"/>
    <col min="8430" max="8670" width="10.7109375" style="17"/>
    <col min="8671" max="8671" width="62" style="17" customWidth="1"/>
    <col min="8672" max="8672" width="24.42578125" style="17" customWidth="1"/>
    <col min="8673" max="8673" width="23.5703125" style="17" bestFit="1" customWidth="1"/>
    <col min="8674" max="8674" width="23.5703125" style="17" customWidth="1"/>
    <col min="8675" max="8675" width="0.5703125" style="17" customWidth="1"/>
    <col min="8676" max="8676" width="23.5703125" style="17" customWidth="1"/>
    <col min="8677" max="8680" width="0" style="17" hidden="1" customWidth="1"/>
    <col min="8681" max="8681" width="1.5703125" style="17" customWidth="1"/>
    <col min="8682" max="8683" width="0" style="17" hidden="1" customWidth="1"/>
    <col min="8684" max="8684" width="21.5703125" style="17" bestFit="1" customWidth="1"/>
    <col min="8685" max="8685" width="16.5703125" style="17" customWidth="1"/>
    <col min="8686" max="8926" width="10.7109375" style="17"/>
    <col min="8927" max="8927" width="62" style="17" customWidth="1"/>
    <col min="8928" max="8928" width="24.42578125" style="17" customWidth="1"/>
    <col min="8929" max="8929" width="23.5703125" style="17" bestFit="1" customWidth="1"/>
    <col min="8930" max="8930" width="23.5703125" style="17" customWidth="1"/>
    <col min="8931" max="8931" width="0.5703125" style="17" customWidth="1"/>
    <col min="8932" max="8932" width="23.5703125" style="17" customWidth="1"/>
    <col min="8933" max="8936" width="0" style="17" hidden="1" customWidth="1"/>
    <col min="8937" max="8937" width="1.5703125" style="17" customWidth="1"/>
    <col min="8938" max="8939" width="0" style="17" hidden="1" customWidth="1"/>
    <col min="8940" max="8940" width="21.5703125" style="17" bestFit="1" customWidth="1"/>
    <col min="8941" max="8941" width="16.5703125" style="17" customWidth="1"/>
    <col min="8942" max="9182" width="10.7109375" style="17"/>
    <col min="9183" max="9183" width="62" style="17" customWidth="1"/>
    <col min="9184" max="9184" width="24.42578125" style="17" customWidth="1"/>
    <col min="9185" max="9185" width="23.5703125" style="17" bestFit="1" customWidth="1"/>
    <col min="9186" max="9186" width="23.5703125" style="17" customWidth="1"/>
    <col min="9187" max="9187" width="0.5703125" style="17" customWidth="1"/>
    <col min="9188" max="9188" width="23.5703125" style="17" customWidth="1"/>
    <col min="9189" max="9192" width="0" style="17" hidden="1" customWidth="1"/>
    <col min="9193" max="9193" width="1.5703125" style="17" customWidth="1"/>
    <col min="9194" max="9195" width="0" style="17" hidden="1" customWidth="1"/>
    <col min="9196" max="9196" width="21.5703125" style="17" bestFit="1" customWidth="1"/>
    <col min="9197" max="9197" width="16.5703125" style="17" customWidth="1"/>
    <col min="9198" max="9438" width="10.7109375" style="17"/>
    <col min="9439" max="9439" width="62" style="17" customWidth="1"/>
    <col min="9440" max="9440" width="24.42578125" style="17" customWidth="1"/>
    <col min="9441" max="9441" width="23.5703125" style="17" bestFit="1" customWidth="1"/>
    <col min="9442" max="9442" width="23.5703125" style="17" customWidth="1"/>
    <col min="9443" max="9443" width="0.5703125" style="17" customWidth="1"/>
    <col min="9444" max="9444" width="23.5703125" style="17" customWidth="1"/>
    <col min="9445" max="9448" width="0" style="17" hidden="1" customWidth="1"/>
    <col min="9449" max="9449" width="1.5703125" style="17" customWidth="1"/>
    <col min="9450" max="9451" width="0" style="17" hidden="1" customWidth="1"/>
    <col min="9452" max="9452" width="21.5703125" style="17" bestFit="1" customWidth="1"/>
    <col min="9453" max="9453" width="16.5703125" style="17" customWidth="1"/>
    <col min="9454" max="9694" width="10.7109375" style="17"/>
    <col min="9695" max="9695" width="62" style="17" customWidth="1"/>
    <col min="9696" max="9696" width="24.42578125" style="17" customWidth="1"/>
    <col min="9697" max="9697" width="23.5703125" style="17" bestFit="1" customWidth="1"/>
    <col min="9698" max="9698" width="23.5703125" style="17" customWidth="1"/>
    <col min="9699" max="9699" width="0.5703125" style="17" customWidth="1"/>
    <col min="9700" max="9700" width="23.5703125" style="17" customWidth="1"/>
    <col min="9701" max="9704" width="0" style="17" hidden="1" customWidth="1"/>
    <col min="9705" max="9705" width="1.5703125" style="17" customWidth="1"/>
    <col min="9706" max="9707" width="0" style="17" hidden="1" customWidth="1"/>
    <col min="9708" max="9708" width="21.5703125" style="17" bestFit="1" customWidth="1"/>
    <col min="9709" max="9709" width="16.5703125" style="17" customWidth="1"/>
    <col min="9710" max="9950" width="10.7109375" style="17"/>
    <col min="9951" max="9951" width="62" style="17" customWidth="1"/>
    <col min="9952" max="9952" width="24.42578125" style="17" customWidth="1"/>
    <col min="9953" max="9953" width="23.5703125" style="17" bestFit="1" customWidth="1"/>
    <col min="9954" max="9954" width="23.5703125" style="17" customWidth="1"/>
    <col min="9955" max="9955" width="0.5703125" style="17" customWidth="1"/>
    <col min="9956" max="9956" width="23.5703125" style="17" customWidth="1"/>
    <col min="9957" max="9960" width="0" style="17" hidden="1" customWidth="1"/>
    <col min="9961" max="9961" width="1.5703125" style="17" customWidth="1"/>
    <col min="9962" max="9963" width="0" style="17" hidden="1" customWidth="1"/>
    <col min="9964" max="9964" width="21.5703125" style="17" bestFit="1" customWidth="1"/>
    <col min="9965" max="9965" width="16.5703125" style="17" customWidth="1"/>
    <col min="9966" max="10206" width="10.7109375" style="17"/>
    <col min="10207" max="10207" width="62" style="17" customWidth="1"/>
    <col min="10208" max="10208" width="24.42578125" style="17" customWidth="1"/>
    <col min="10209" max="10209" width="23.5703125" style="17" bestFit="1" customWidth="1"/>
    <col min="10210" max="10210" width="23.5703125" style="17" customWidth="1"/>
    <col min="10211" max="10211" width="0.5703125" style="17" customWidth="1"/>
    <col min="10212" max="10212" width="23.5703125" style="17" customWidth="1"/>
    <col min="10213" max="10216" width="0" style="17" hidden="1" customWidth="1"/>
    <col min="10217" max="10217" width="1.5703125" style="17" customWidth="1"/>
    <col min="10218" max="10219" width="0" style="17" hidden="1" customWidth="1"/>
    <col min="10220" max="10220" width="21.5703125" style="17" bestFit="1" customWidth="1"/>
    <col min="10221" max="10221" width="16.5703125" style="17" customWidth="1"/>
    <col min="10222" max="10462" width="10.7109375" style="17"/>
    <col min="10463" max="10463" width="62" style="17" customWidth="1"/>
    <col min="10464" max="10464" width="24.42578125" style="17" customWidth="1"/>
    <col min="10465" max="10465" width="23.5703125" style="17" bestFit="1" customWidth="1"/>
    <col min="10466" max="10466" width="23.5703125" style="17" customWidth="1"/>
    <col min="10467" max="10467" width="0.5703125" style="17" customWidth="1"/>
    <col min="10468" max="10468" width="23.5703125" style="17" customWidth="1"/>
    <col min="10469" max="10472" width="0" style="17" hidden="1" customWidth="1"/>
    <col min="10473" max="10473" width="1.5703125" style="17" customWidth="1"/>
    <col min="10474" max="10475" width="0" style="17" hidden="1" customWidth="1"/>
    <col min="10476" max="10476" width="21.5703125" style="17" bestFit="1" customWidth="1"/>
    <col min="10477" max="10477" width="16.5703125" style="17" customWidth="1"/>
    <col min="10478" max="10718" width="10.7109375" style="17"/>
    <col min="10719" max="10719" width="62" style="17" customWidth="1"/>
    <col min="10720" max="10720" width="24.42578125" style="17" customWidth="1"/>
    <col min="10721" max="10721" width="23.5703125" style="17" bestFit="1" customWidth="1"/>
    <col min="10722" max="10722" width="23.5703125" style="17" customWidth="1"/>
    <col min="10723" max="10723" width="0.5703125" style="17" customWidth="1"/>
    <col min="10724" max="10724" width="23.5703125" style="17" customWidth="1"/>
    <col min="10725" max="10728" width="0" style="17" hidden="1" customWidth="1"/>
    <col min="10729" max="10729" width="1.5703125" style="17" customWidth="1"/>
    <col min="10730" max="10731" width="0" style="17" hidden="1" customWidth="1"/>
    <col min="10732" max="10732" width="21.5703125" style="17" bestFit="1" customWidth="1"/>
    <col min="10733" max="10733" width="16.5703125" style="17" customWidth="1"/>
    <col min="10734" max="10974" width="10.7109375" style="17"/>
    <col min="10975" max="10975" width="62" style="17" customWidth="1"/>
    <col min="10976" max="10976" width="24.42578125" style="17" customWidth="1"/>
    <col min="10977" max="10977" width="23.5703125" style="17" bestFit="1" customWidth="1"/>
    <col min="10978" max="10978" width="23.5703125" style="17" customWidth="1"/>
    <col min="10979" max="10979" width="0.5703125" style="17" customWidth="1"/>
    <col min="10980" max="10980" width="23.5703125" style="17" customWidth="1"/>
    <col min="10981" max="10984" width="0" style="17" hidden="1" customWidth="1"/>
    <col min="10985" max="10985" width="1.5703125" style="17" customWidth="1"/>
    <col min="10986" max="10987" width="0" style="17" hidden="1" customWidth="1"/>
    <col min="10988" max="10988" width="21.5703125" style="17" bestFit="1" customWidth="1"/>
    <col min="10989" max="10989" width="16.5703125" style="17" customWidth="1"/>
    <col min="10990" max="11230" width="10.7109375" style="17"/>
    <col min="11231" max="11231" width="62" style="17" customWidth="1"/>
    <col min="11232" max="11232" width="24.42578125" style="17" customWidth="1"/>
    <col min="11233" max="11233" width="23.5703125" style="17" bestFit="1" customWidth="1"/>
    <col min="11234" max="11234" width="23.5703125" style="17" customWidth="1"/>
    <col min="11235" max="11235" width="0.5703125" style="17" customWidth="1"/>
    <col min="11236" max="11236" width="23.5703125" style="17" customWidth="1"/>
    <col min="11237" max="11240" width="0" style="17" hidden="1" customWidth="1"/>
    <col min="11241" max="11241" width="1.5703125" style="17" customWidth="1"/>
    <col min="11242" max="11243" width="0" style="17" hidden="1" customWidth="1"/>
    <col min="11244" max="11244" width="21.5703125" style="17" bestFit="1" customWidth="1"/>
    <col min="11245" max="11245" width="16.5703125" style="17" customWidth="1"/>
    <col min="11246" max="11486" width="10.7109375" style="17"/>
    <col min="11487" max="11487" width="62" style="17" customWidth="1"/>
    <col min="11488" max="11488" width="24.42578125" style="17" customWidth="1"/>
    <col min="11489" max="11489" width="23.5703125" style="17" bestFit="1" customWidth="1"/>
    <col min="11490" max="11490" width="23.5703125" style="17" customWidth="1"/>
    <col min="11491" max="11491" width="0.5703125" style="17" customWidth="1"/>
    <col min="11492" max="11492" width="23.5703125" style="17" customWidth="1"/>
    <col min="11493" max="11496" width="0" style="17" hidden="1" customWidth="1"/>
    <col min="11497" max="11497" width="1.5703125" style="17" customWidth="1"/>
    <col min="11498" max="11499" width="0" style="17" hidden="1" customWidth="1"/>
    <col min="11500" max="11500" width="21.5703125" style="17" bestFit="1" customWidth="1"/>
    <col min="11501" max="11501" width="16.5703125" style="17" customWidth="1"/>
    <col min="11502" max="11742" width="10.7109375" style="17"/>
    <col min="11743" max="11743" width="62" style="17" customWidth="1"/>
    <col min="11744" max="11744" width="24.42578125" style="17" customWidth="1"/>
    <col min="11745" max="11745" width="23.5703125" style="17" bestFit="1" customWidth="1"/>
    <col min="11746" max="11746" width="23.5703125" style="17" customWidth="1"/>
    <col min="11747" max="11747" width="0.5703125" style="17" customWidth="1"/>
    <col min="11748" max="11748" width="23.5703125" style="17" customWidth="1"/>
    <col min="11749" max="11752" width="0" style="17" hidden="1" customWidth="1"/>
    <col min="11753" max="11753" width="1.5703125" style="17" customWidth="1"/>
    <col min="11754" max="11755" width="0" style="17" hidden="1" customWidth="1"/>
    <col min="11756" max="11756" width="21.5703125" style="17" bestFit="1" customWidth="1"/>
    <col min="11757" max="11757" width="16.5703125" style="17" customWidth="1"/>
    <col min="11758" max="11998" width="10.7109375" style="17"/>
    <col min="11999" max="11999" width="62" style="17" customWidth="1"/>
    <col min="12000" max="12000" width="24.42578125" style="17" customWidth="1"/>
    <col min="12001" max="12001" width="23.5703125" style="17" bestFit="1" customWidth="1"/>
    <col min="12002" max="12002" width="23.5703125" style="17" customWidth="1"/>
    <col min="12003" max="12003" width="0.5703125" style="17" customWidth="1"/>
    <col min="12004" max="12004" width="23.5703125" style="17" customWidth="1"/>
    <col min="12005" max="12008" width="0" style="17" hidden="1" customWidth="1"/>
    <col min="12009" max="12009" width="1.5703125" style="17" customWidth="1"/>
    <col min="12010" max="12011" width="0" style="17" hidden="1" customWidth="1"/>
    <col min="12012" max="12012" width="21.5703125" style="17" bestFit="1" customWidth="1"/>
    <col min="12013" max="12013" width="16.5703125" style="17" customWidth="1"/>
    <col min="12014" max="12254" width="10.7109375" style="17"/>
    <col min="12255" max="12255" width="62" style="17" customWidth="1"/>
    <col min="12256" max="12256" width="24.42578125" style="17" customWidth="1"/>
    <col min="12257" max="12257" width="23.5703125" style="17" bestFit="1" customWidth="1"/>
    <col min="12258" max="12258" width="23.5703125" style="17" customWidth="1"/>
    <col min="12259" max="12259" width="0.5703125" style="17" customWidth="1"/>
    <col min="12260" max="12260" width="23.5703125" style="17" customWidth="1"/>
    <col min="12261" max="12264" width="0" style="17" hidden="1" customWidth="1"/>
    <col min="12265" max="12265" width="1.5703125" style="17" customWidth="1"/>
    <col min="12266" max="12267" width="0" style="17" hidden="1" customWidth="1"/>
    <col min="12268" max="12268" width="21.5703125" style="17" bestFit="1" customWidth="1"/>
    <col min="12269" max="12269" width="16.5703125" style="17" customWidth="1"/>
    <col min="12270" max="12510" width="10.7109375" style="17"/>
    <col min="12511" max="12511" width="62" style="17" customWidth="1"/>
    <col min="12512" max="12512" width="24.42578125" style="17" customWidth="1"/>
    <col min="12513" max="12513" width="23.5703125" style="17" bestFit="1" customWidth="1"/>
    <col min="12514" max="12514" width="23.5703125" style="17" customWidth="1"/>
    <col min="12515" max="12515" width="0.5703125" style="17" customWidth="1"/>
    <col min="12516" max="12516" width="23.5703125" style="17" customWidth="1"/>
    <col min="12517" max="12520" width="0" style="17" hidden="1" customWidth="1"/>
    <col min="12521" max="12521" width="1.5703125" style="17" customWidth="1"/>
    <col min="12522" max="12523" width="0" style="17" hidden="1" customWidth="1"/>
    <col min="12524" max="12524" width="21.5703125" style="17" bestFit="1" customWidth="1"/>
    <col min="12525" max="12525" width="16.5703125" style="17" customWidth="1"/>
    <col min="12526" max="12766" width="10.7109375" style="17"/>
    <col min="12767" max="12767" width="62" style="17" customWidth="1"/>
    <col min="12768" max="12768" width="24.42578125" style="17" customWidth="1"/>
    <col min="12769" max="12769" width="23.5703125" style="17" bestFit="1" customWidth="1"/>
    <col min="12770" max="12770" width="23.5703125" style="17" customWidth="1"/>
    <col min="12771" max="12771" width="0.5703125" style="17" customWidth="1"/>
    <col min="12772" max="12772" width="23.5703125" style="17" customWidth="1"/>
    <col min="12773" max="12776" width="0" style="17" hidden="1" customWidth="1"/>
    <col min="12777" max="12777" width="1.5703125" style="17" customWidth="1"/>
    <col min="12778" max="12779" width="0" style="17" hidden="1" customWidth="1"/>
    <col min="12780" max="12780" width="21.5703125" style="17" bestFit="1" customWidth="1"/>
    <col min="12781" max="12781" width="16.5703125" style="17" customWidth="1"/>
    <col min="12782" max="13022" width="10.7109375" style="17"/>
    <col min="13023" max="13023" width="62" style="17" customWidth="1"/>
    <col min="13024" max="13024" width="24.42578125" style="17" customWidth="1"/>
    <col min="13025" max="13025" width="23.5703125" style="17" bestFit="1" customWidth="1"/>
    <col min="13026" max="13026" width="23.5703125" style="17" customWidth="1"/>
    <col min="13027" max="13027" width="0.5703125" style="17" customWidth="1"/>
    <col min="13028" max="13028" width="23.5703125" style="17" customWidth="1"/>
    <col min="13029" max="13032" width="0" style="17" hidden="1" customWidth="1"/>
    <col min="13033" max="13033" width="1.5703125" style="17" customWidth="1"/>
    <col min="13034" max="13035" width="0" style="17" hidden="1" customWidth="1"/>
    <col min="13036" max="13036" width="21.5703125" style="17" bestFit="1" customWidth="1"/>
    <col min="13037" max="13037" width="16.5703125" style="17" customWidth="1"/>
    <col min="13038" max="13278" width="10.7109375" style="17"/>
    <col min="13279" max="13279" width="62" style="17" customWidth="1"/>
    <col min="13280" max="13280" width="24.42578125" style="17" customWidth="1"/>
    <col min="13281" max="13281" width="23.5703125" style="17" bestFit="1" customWidth="1"/>
    <col min="13282" max="13282" width="23.5703125" style="17" customWidth="1"/>
    <col min="13283" max="13283" width="0.5703125" style="17" customWidth="1"/>
    <col min="13284" max="13284" width="23.5703125" style="17" customWidth="1"/>
    <col min="13285" max="13288" width="0" style="17" hidden="1" customWidth="1"/>
    <col min="13289" max="13289" width="1.5703125" style="17" customWidth="1"/>
    <col min="13290" max="13291" width="0" style="17" hidden="1" customWidth="1"/>
    <col min="13292" max="13292" width="21.5703125" style="17" bestFit="1" customWidth="1"/>
    <col min="13293" max="13293" width="16.5703125" style="17" customWidth="1"/>
    <col min="13294" max="13534" width="10.7109375" style="17"/>
    <col min="13535" max="13535" width="62" style="17" customWidth="1"/>
    <col min="13536" max="13536" width="24.42578125" style="17" customWidth="1"/>
    <col min="13537" max="13537" width="23.5703125" style="17" bestFit="1" customWidth="1"/>
    <col min="13538" max="13538" width="23.5703125" style="17" customWidth="1"/>
    <col min="13539" max="13539" width="0.5703125" style="17" customWidth="1"/>
    <col min="13540" max="13540" width="23.5703125" style="17" customWidth="1"/>
    <col min="13541" max="13544" width="0" style="17" hidden="1" customWidth="1"/>
    <col min="13545" max="13545" width="1.5703125" style="17" customWidth="1"/>
    <col min="13546" max="13547" width="0" style="17" hidden="1" customWidth="1"/>
    <col min="13548" max="13548" width="21.5703125" style="17" bestFit="1" customWidth="1"/>
    <col min="13549" max="13549" width="16.5703125" style="17" customWidth="1"/>
    <col min="13550" max="13790" width="10.7109375" style="17"/>
    <col min="13791" max="13791" width="62" style="17" customWidth="1"/>
    <col min="13792" max="13792" width="24.42578125" style="17" customWidth="1"/>
    <col min="13793" max="13793" width="23.5703125" style="17" bestFit="1" customWidth="1"/>
    <col min="13794" max="13794" width="23.5703125" style="17" customWidth="1"/>
    <col min="13795" max="13795" width="0.5703125" style="17" customWidth="1"/>
    <col min="13796" max="13796" width="23.5703125" style="17" customWidth="1"/>
    <col min="13797" max="13800" width="0" style="17" hidden="1" customWidth="1"/>
    <col min="13801" max="13801" width="1.5703125" style="17" customWidth="1"/>
    <col min="13802" max="13803" width="0" style="17" hidden="1" customWidth="1"/>
    <col min="13804" max="13804" width="21.5703125" style="17" bestFit="1" customWidth="1"/>
    <col min="13805" max="13805" width="16.5703125" style="17" customWidth="1"/>
    <col min="13806" max="14046" width="10.7109375" style="17"/>
    <col min="14047" max="14047" width="62" style="17" customWidth="1"/>
    <col min="14048" max="14048" width="24.42578125" style="17" customWidth="1"/>
    <col min="14049" max="14049" width="23.5703125" style="17" bestFit="1" customWidth="1"/>
    <col min="14050" max="14050" width="23.5703125" style="17" customWidth="1"/>
    <col min="14051" max="14051" width="0.5703125" style="17" customWidth="1"/>
    <col min="14052" max="14052" width="23.5703125" style="17" customWidth="1"/>
    <col min="14053" max="14056" width="0" style="17" hidden="1" customWidth="1"/>
    <col min="14057" max="14057" width="1.5703125" style="17" customWidth="1"/>
    <col min="14058" max="14059" width="0" style="17" hidden="1" customWidth="1"/>
    <col min="14060" max="14060" width="21.5703125" style="17" bestFit="1" customWidth="1"/>
    <col min="14061" max="14061" width="16.5703125" style="17" customWidth="1"/>
    <col min="14062" max="14302" width="10.7109375" style="17"/>
    <col min="14303" max="14303" width="62" style="17" customWidth="1"/>
    <col min="14304" max="14304" width="24.42578125" style="17" customWidth="1"/>
    <col min="14305" max="14305" width="23.5703125" style="17" bestFit="1" customWidth="1"/>
    <col min="14306" max="14306" width="23.5703125" style="17" customWidth="1"/>
    <col min="14307" max="14307" width="0.5703125" style="17" customWidth="1"/>
    <col min="14308" max="14308" width="23.5703125" style="17" customWidth="1"/>
    <col min="14309" max="14312" width="0" style="17" hidden="1" customWidth="1"/>
    <col min="14313" max="14313" width="1.5703125" style="17" customWidth="1"/>
    <col min="14314" max="14315" width="0" style="17" hidden="1" customWidth="1"/>
    <col min="14316" max="14316" width="21.5703125" style="17" bestFit="1" customWidth="1"/>
    <col min="14317" max="14317" width="16.5703125" style="17" customWidth="1"/>
    <col min="14318" max="14558" width="10.7109375" style="17"/>
    <col min="14559" max="14559" width="62" style="17" customWidth="1"/>
    <col min="14560" max="14560" width="24.42578125" style="17" customWidth="1"/>
    <col min="14561" max="14561" width="23.5703125" style="17" bestFit="1" customWidth="1"/>
    <col min="14562" max="14562" width="23.5703125" style="17" customWidth="1"/>
    <col min="14563" max="14563" width="0.5703125" style="17" customWidth="1"/>
    <col min="14564" max="14564" width="23.5703125" style="17" customWidth="1"/>
    <col min="14565" max="14568" width="0" style="17" hidden="1" customWidth="1"/>
    <col min="14569" max="14569" width="1.5703125" style="17" customWidth="1"/>
    <col min="14570" max="14571" width="0" style="17" hidden="1" customWidth="1"/>
    <col min="14572" max="14572" width="21.5703125" style="17" bestFit="1" customWidth="1"/>
    <col min="14573" max="14573" width="16.5703125" style="17" customWidth="1"/>
    <col min="14574" max="14814" width="10.7109375" style="17"/>
    <col min="14815" max="14815" width="62" style="17" customWidth="1"/>
    <col min="14816" max="14816" width="24.42578125" style="17" customWidth="1"/>
    <col min="14817" max="14817" width="23.5703125" style="17" bestFit="1" customWidth="1"/>
    <col min="14818" max="14818" width="23.5703125" style="17" customWidth="1"/>
    <col min="14819" max="14819" width="0.5703125" style="17" customWidth="1"/>
    <col min="14820" max="14820" width="23.5703125" style="17" customWidth="1"/>
    <col min="14821" max="14824" width="0" style="17" hidden="1" customWidth="1"/>
    <col min="14825" max="14825" width="1.5703125" style="17" customWidth="1"/>
    <col min="14826" max="14827" width="0" style="17" hidden="1" customWidth="1"/>
    <col min="14828" max="14828" width="21.5703125" style="17" bestFit="1" customWidth="1"/>
    <col min="14829" max="14829" width="16.5703125" style="17" customWidth="1"/>
    <col min="14830" max="15070" width="10.7109375" style="17"/>
    <col min="15071" max="15071" width="62" style="17" customWidth="1"/>
    <col min="15072" max="15072" width="24.42578125" style="17" customWidth="1"/>
    <col min="15073" max="15073" width="23.5703125" style="17" bestFit="1" customWidth="1"/>
    <col min="15074" max="15074" width="23.5703125" style="17" customWidth="1"/>
    <col min="15075" max="15075" width="0.5703125" style="17" customWidth="1"/>
    <col min="15076" max="15076" width="23.5703125" style="17" customWidth="1"/>
    <col min="15077" max="15080" width="0" style="17" hidden="1" customWidth="1"/>
    <col min="15081" max="15081" width="1.5703125" style="17" customWidth="1"/>
    <col min="15082" max="15083" width="0" style="17" hidden="1" customWidth="1"/>
    <col min="15084" max="15084" width="21.5703125" style="17" bestFit="1" customWidth="1"/>
    <col min="15085" max="15085" width="16.5703125" style="17" customWidth="1"/>
    <col min="15086" max="15326" width="10.7109375" style="17"/>
    <col min="15327" max="15327" width="62" style="17" customWidth="1"/>
    <col min="15328" max="15328" width="24.42578125" style="17" customWidth="1"/>
    <col min="15329" max="15329" width="23.5703125" style="17" bestFit="1" customWidth="1"/>
    <col min="15330" max="15330" width="23.5703125" style="17" customWidth="1"/>
    <col min="15331" max="15331" width="0.5703125" style="17" customWidth="1"/>
    <col min="15332" max="15332" width="23.5703125" style="17" customWidth="1"/>
    <col min="15333" max="15336" width="0" style="17" hidden="1" customWidth="1"/>
    <col min="15337" max="15337" width="1.5703125" style="17" customWidth="1"/>
    <col min="15338" max="15339" width="0" style="17" hidden="1" customWidth="1"/>
    <col min="15340" max="15340" width="21.5703125" style="17" bestFit="1" customWidth="1"/>
    <col min="15341" max="15341" width="16.5703125" style="17" customWidth="1"/>
    <col min="15342" max="15582" width="10.7109375" style="17"/>
    <col min="15583" max="15583" width="62" style="17" customWidth="1"/>
    <col min="15584" max="15584" width="24.42578125" style="17" customWidth="1"/>
    <col min="15585" max="15585" width="23.5703125" style="17" bestFit="1" customWidth="1"/>
    <col min="15586" max="15586" width="23.5703125" style="17" customWidth="1"/>
    <col min="15587" max="15587" width="0.5703125" style="17" customWidth="1"/>
    <col min="15588" max="15588" width="23.5703125" style="17" customWidth="1"/>
    <col min="15589" max="15592" width="0" style="17" hidden="1" customWidth="1"/>
    <col min="15593" max="15593" width="1.5703125" style="17" customWidth="1"/>
    <col min="15594" max="15595" width="0" style="17" hidden="1" customWidth="1"/>
    <col min="15596" max="15596" width="21.5703125" style="17" bestFit="1" customWidth="1"/>
    <col min="15597" max="15597" width="16.5703125" style="17" customWidth="1"/>
    <col min="15598" max="15838" width="10.7109375" style="17"/>
    <col min="15839" max="15839" width="62" style="17" customWidth="1"/>
    <col min="15840" max="15840" width="24.42578125" style="17" customWidth="1"/>
    <col min="15841" max="15841" width="23.5703125" style="17" bestFit="1" customWidth="1"/>
    <col min="15842" max="15842" width="23.5703125" style="17" customWidth="1"/>
    <col min="15843" max="15843" width="0.5703125" style="17" customWidth="1"/>
    <col min="15844" max="15844" width="23.5703125" style="17" customWidth="1"/>
    <col min="15845" max="15848" width="0" style="17" hidden="1" customWidth="1"/>
    <col min="15849" max="15849" width="1.5703125" style="17" customWidth="1"/>
    <col min="15850" max="15851" width="0" style="17" hidden="1" customWidth="1"/>
    <col min="15852" max="15852" width="21.5703125" style="17" bestFit="1" customWidth="1"/>
    <col min="15853" max="15853" width="16.5703125" style="17" customWidth="1"/>
    <col min="15854" max="16094" width="10.7109375" style="17"/>
    <col min="16095" max="16095" width="62" style="17" customWidth="1"/>
    <col min="16096" max="16096" width="24.42578125" style="17" customWidth="1"/>
    <col min="16097" max="16097" width="23.5703125" style="17" bestFit="1" customWidth="1"/>
    <col min="16098" max="16098" width="23.5703125" style="17" customWidth="1"/>
    <col min="16099" max="16099" width="0.5703125" style="17" customWidth="1"/>
    <col min="16100" max="16100" width="23.5703125" style="17" customWidth="1"/>
    <col min="16101" max="16104" width="0" style="17" hidden="1" customWidth="1"/>
    <col min="16105" max="16105" width="1.5703125" style="17" customWidth="1"/>
    <col min="16106" max="16107" width="0" style="17" hidden="1" customWidth="1"/>
    <col min="16108" max="16108" width="21.5703125" style="17" bestFit="1" customWidth="1"/>
    <col min="16109" max="16109" width="16.5703125" style="17" customWidth="1"/>
    <col min="16110" max="16356" width="10.7109375" style="17"/>
    <col min="16357" max="16360" width="10.85546875" style="17" customWidth="1"/>
    <col min="16361" max="16368" width="10.7109375" style="17"/>
    <col min="16369" max="16384" width="10.85546875" style="17" customWidth="1"/>
  </cols>
  <sheetData>
    <row r="1" spans="1:22" s="7" customFormat="1" ht="15" customHeight="1" x14ac:dyDescent="0.2">
      <c r="A1" s="5"/>
      <c r="B1" s="5"/>
      <c r="C1" s="5"/>
      <c r="D1" s="5"/>
      <c r="E1" s="5"/>
      <c r="F1" s="5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U1" s="8"/>
    </row>
    <row r="2" spans="1:22" s="7" customFormat="1" ht="15" customHeight="1" x14ac:dyDescent="0.2">
      <c r="A2" s="5"/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U2" s="8"/>
    </row>
    <row r="3" spans="1:22" s="7" customFormat="1" ht="43.5" customHeight="1" x14ac:dyDescent="0.2">
      <c r="A3" s="129" t="s">
        <v>199</v>
      </c>
      <c r="B3" s="127"/>
      <c r="C3" s="128"/>
      <c r="D3" s="128"/>
      <c r="E3" s="128"/>
      <c r="F3" s="128"/>
      <c r="G3" s="9"/>
      <c r="H3" s="9"/>
      <c r="I3" s="9"/>
      <c r="J3" s="10"/>
      <c r="K3" s="10"/>
      <c r="L3" s="10"/>
      <c r="M3" s="10"/>
      <c r="N3" s="10"/>
      <c r="O3" s="10"/>
      <c r="P3" s="10"/>
      <c r="Q3" s="10"/>
      <c r="R3" s="10"/>
      <c r="S3" s="10"/>
      <c r="U3" s="8"/>
    </row>
    <row r="4" spans="1:22" s="7" customFormat="1" ht="15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10"/>
      <c r="K4" s="10"/>
      <c r="L4" s="10"/>
      <c r="M4" s="10"/>
      <c r="N4" s="10"/>
      <c r="O4" s="10"/>
      <c r="P4" s="10"/>
      <c r="Q4" s="10"/>
      <c r="R4" s="10"/>
      <c r="S4" s="10"/>
      <c r="U4" s="8"/>
    </row>
    <row r="5" spans="1:22" s="7" customFormat="1" ht="23.25" customHeight="1" x14ac:dyDescent="0.2">
      <c r="A5" s="9"/>
      <c r="B5" s="9"/>
      <c r="C5" s="9"/>
      <c r="D5" s="9"/>
      <c r="E5" s="9"/>
      <c r="F5" s="9"/>
      <c r="G5" s="9"/>
      <c r="H5" s="9"/>
      <c r="I5" s="9"/>
      <c r="J5" s="10"/>
      <c r="K5" s="10"/>
      <c r="L5" s="10"/>
      <c r="M5" s="10"/>
      <c r="N5" s="10"/>
      <c r="O5" s="10"/>
      <c r="P5" s="10"/>
      <c r="Q5" s="10"/>
      <c r="R5" s="10"/>
      <c r="S5" s="10"/>
      <c r="U5" s="8"/>
    </row>
    <row r="6" spans="1:22" s="7" customFormat="1" ht="26.25" x14ac:dyDescent="0.2">
      <c r="A6" s="5"/>
      <c r="B6" s="11" t="s">
        <v>29</v>
      </c>
      <c r="C6" s="12"/>
      <c r="D6" s="12"/>
      <c r="E6" s="12"/>
      <c r="F6" s="12"/>
      <c r="G6" s="12"/>
      <c r="H6" s="13"/>
      <c r="I6" s="12"/>
      <c r="J6" s="10"/>
      <c r="K6" s="10"/>
      <c r="L6" s="10"/>
      <c r="M6" s="10"/>
      <c r="N6" s="10"/>
      <c r="O6" s="10"/>
      <c r="P6" s="10"/>
      <c r="Q6" s="10"/>
      <c r="R6" s="10"/>
      <c r="S6" s="10"/>
      <c r="U6" s="8"/>
    </row>
    <row r="7" spans="1:22" s="7" customFormat="1" ht="24.75" customHeight="1" x14ac:dyDescent="0.2">
      <c r="A7" s="5"/>
      <c r="B7" s="183" t="s">
        <v>30</v>
      </c>
      <c r="C7" s="183"/>
      <c r="D7" s="183"/>
      <c r="E7" s="183"/>
      <c r="F7" s="183"/>
      <c r="G7" s="183"/>
      <c r="H7" s="183"/>
      <c r="I7" s="183"/>
      <c r="J7" s="10"/>
      <c r="K7" s="10"/>
      <c r="L7" s="10"/>
      <c r="M7" s="10"/>
      <c r="N7" s="10"/>
      <c r="O7" s="10"/>
      <c r="P7" s="10"/>
      <c r="Q7" s="10"/>
      <c r="R7" s="10"/>
      <c r="S7" s="10"/>
      <c r="U7" s="8"/>
    </row>
    <row r="8" spans="1:22" s="10" customFormat="1" ht="21" customHeight="1" x14ac:dyDescent="0.25">
      <c r="B8" s="14" t="s">
        <v>31</v>
      </c>
      <c r="U8" s="15"/>
    </row>
    <row r="9" spans="1:22" ht="53.25" customHeight="1" x14ac:dyDescent="0.25">
      <c r="A9" s="184" t="s">
        <v>32</v>
      </c>
      <c r="B9" s="185"/>
      <c r="C9" s="185"/>
      <c r="D9" s="185"/>
      <c r="E9" s="185"/>
      <c r="F9" s="186"/>
      <c r="G9" s="16"/>
      <c r="H9" s="137" t="s">
        <v>33</v>
      </c>
      <c r="I9" s="137" t="s">
        <v>34</v>
      </c>
      <c r="J9" s="137" t="s">
        <v>35</v>
      </c>
      <c r="K9" s="137" t="s">
        <v>36</v>
      </c>
      <c r="L9" s="137" t="s">
        <v>37</v>
      </c>
      <c r="M9" s="137" t="s">
        <v>38</v>
      </c>
      <c r="N9" s="137" t="s">
        <v>39</v>
      </c>
      <c r="O9" s="137" t="s">
        <v>40</v>
      </c>
      <c r="P9" s="137" t="s">
        <v>41</v>
      </c>
      <c r="Q9" s="137" t="s">
        <v>42</v>
      </c>
      <c r="R9" s="137" t="s">
        <v>43</v>
      </c>
      <c r="S9" s="137" t="s">
        <v>44</v>
      </c>
      <c r="T9" s="137" t="s">
        <v>45</v>
      </c>
    </row>
    <row r="10" spans="1:22" x14ac:dyDescent="0.2">
      <c r="H10" s="18"/>
      <c r="I10" s="18"/>
      <c r="J10" s="18"/>
    </row>
    <row r="11" spans="1:22" ht="15" x14ac:dyDescent="0.2">
      <c r="A11" s="153" t="s">
        <v>46</v>
      </c>
      <c r="B11" s="154"/>
      <c r="C11" s="154"/>
      <c r="D11" s="154"/>
      <c r="E11" s="154"/>
      <c r="F11" s="155"/>
      <c r="H11" s="19">
        <f>H13+H34+H37+H41+H141+H147+H157</f>
        <v>3851392993</v>
      </c>
      <c r="I11" s="19">
        <f t="shared" ref="I11:T11" si="0">I13+I34+I37+I41+I141+I147+I157</f>
        <v>521021269</v>
      </c>
      <c r="J11" s="19">
        <f t="shared" si="0"/>
        <v>272421090</v>
      </c>
      <c r="K11" s="19">
        <f t="shared" si="0"/>
        <v>460819560</v>
      </c>
      <c r="L11" s="19">
        <f t="shared" si="0"/>
        <v>221819387</v>
      </c>
      <c r="M11" s="19">
        <f t="shared" si="0"/>
        <v>451827972</v>
      </c>
      <c r="N11" s="19">
        <f t="shared" si="0"/>
        <v>230325779</v>
      </c>
      <c r="O11" s="19">
        <f t="shared" si="0"/>
        <v>398364878</v>
      </c>
      <c r="P11" s="19">
        <f t="shared" si="0"/>
        <v>228615371</v>
      </c>
      <c r="Q11" s="19">
        <f t="shared" si="0"/>
        <v>395789119</v>
      </c>
      <c r="R11" s="19">
        <f t="shared" si="0"/>
        <v>179671033</v>
      </c>
      <c r="S11" s="19">
        <f t="shared" si="0"/>
        <v>328012976</v>
      </c>
      <c r="T11" s="19">
        <f t="shared" si="0"/>
        <v>162704559</v>
      </c>
      <c r="V11" s="18"/>
    </row>
    <row r="12" spans="1:22" ht="15" x14ac:dyDescent="0.2">
      <c r="A12" s="21"/>
      <c r="B12" s="22"/>
      <c r="C12" s="22"/>
      <c r="D12" s="22"/>
      <c r="E12" s="22"/>
      <c r="F12" s="22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2" ht="15" customHeight="1" x14ac:dyDescent="0.2">
      <c r="A13" s="24"/>
      <c r="B13" s="163" t="s">
        <v>47</v>
      </c>
      <c r="C13" s="163"/>
      <c r="D13" s="163"/>
      <c r="E13" s="163"/>
      <c r="F13" s="164"/>
      <c r="H13" s="25">
        <f>H14+H19+H21+H24+H28+H29+H31+H26</f>
        <v>1630124597</v>
      </c>
      <c r="I13" s="25">
        <f>I14+I19+I21+I24+I28+I29+I31+I26</f>
        <v>253422077</v>
      </c>
      <c r="J13" s="25">
        <f t="shared" ref="J13:T13" si="1">J14+J19+J21+J24+J28+J29+J31+J26</f>
        <v>37750456</v>
      </c>
      <c r="K13" s="25">
        <f t="shared" si="1"/>
        <v>225250697</v>
      </c>
      <c r="L13" s="25">
        <f t="shared" si="1"/>
        <v>28941870</v>
      </c>
      <c r="M13" s="25">
        <f t="shared" si="1"/>
        <v>262707934</v>
      </c>
      <c r="N13" s="25">
        <f t="shared" si="1"/>
        <v>34602440</v>
      </c>
      <c r="O13" s="25">
        <f t="shared" si="1"/>
        <v>231058028</v>
      </c>
      <c r="P13" s="25">
        <f t="shared" si="1"/>
        <v>32877452</v>
      </c>
      <c r="Q13" s="25">
        <f t="shared" si="1"/>
        <v>222975327</v>
      </c>
      <c r="R13" s="25">
        <f t="shared" si="1"/>
        <v>42884883</v>
      </c>
      <c r="S13" s="25">
        <f t="shared" si="1"/>
        <v>214382230</v>
      </c>
      <c r="T13" s="25">
        <f t="shared" si="1"/>
        <v>43271203</v>
      </c>
      <c r="V13" s="18"/>
    </row>
    <row r="14" spans="1:22" s="28" customFormat="1" ht="15" customHeight="1" x14ac:dyDescent="0.2">
      <c r="A14" s="26"/>
      <c r="B14" s="27"/>
      <c r="C14" s="161" t="s">
        <v>48</v>
      </c>
      <c r="D14" s="161"/>
      <c r="E14" s="161"/>
      <c r="F14" s="162"/>
      <c r="H14" s="29">
        <f t="shared" ref="H14:T14" si="2">SUM(H15:H18)</f>
        <v>43718436</v>
      </c>
      <c r="I14" s="29">
        <f t="shared" si="2"/>
        <v>6315978</v>
      </c>
      <c r="J14" s="29">
        <f t="shared" si="2"/>
        <v>1240961</v>
      </c>
      <c r="K14" s="29">
        <f t="shared" si="2"/>
        <v>6102731</v>
      </c>
      <c r="L14" s="29">
        <f t="shared" si="2"/>
        <v>767232</v>
      </c>
      <c r="M14" s="29">
        <f t="shared" si="2"/>
        <v>6683400</v>
      </c>
      <c r="N14" s="29">
        <f t="shared" si="2"/>
        <v>867830</v>
      </c>
      <c r="O14" s="29">
        <f t="shared" si="2"/>
        <v>6643562</v>
      </c>
      <c r="P14" s="29">
        <f t="shared" si="2"/>
        <v>909663</v>
      </c>
      <c r="Q14" s="29">
        <f t="shared" si="2"/>
        <v>6642931</v>
      </c>
      <c r="R14" s="29">
        <f t="shared" si="2"/>
        <v>1115652</v>
      </c>
      <c r="S14" s="29">
        <f t="shared" si="2"/>
        <v>5333223</v>
      </c>
      <c r="T14" s="29">
        <f t="shared" si="2"/>
        <v>1095273</v>
      </c>
    </row>
    <row r="15" spans="1:22" s="28" customFormat="1" ht="24" customHeight="1" x14ac:dyDescent="0.2">
      <c r="A15" s="26"/>
      <c r="B15" s="27"/>
      <c r="C15" s="27"/>
      <c r="D15" s="187" t="s">
        <v>49</v>
      </c>
      <c r="E15" s="187"/>
      <c r="F15" s="188"/>
      <c r="H15" s="30">
        <f>SUM(I15:T15)</f>
        <v>3834823</v>
      </c>
      <c r="I15" s="30">
        <v>240662</v>
      </c>
      <c r="J15" s="30">
        <v>711312</v>
      </c>
      <c r="K15" s="30">
        <v>213211</v>
      </c>
      <c r="L15" s="30">
        <v>251611</v>
      </c>
      <c r="M15" s="30">
        <v>308053</v>
      </c>
      <c r="N15" s="30">
        <v>324440</v>
      </c>
      <c r="O15" s="30">
        <v>245817</v>
      </c>
      <c r="P15" s="30">
        <v>264270</v>
      </c>
      <c r="Q15" s="30">
        <v>328771</v>
      </c>
      <c r="R15" s="30">
        <v>369133</v>
      </c>
      <c r="S15" s="30">
        <v>308257</v>
      </c>
      <c r="T15" s="30">
        <v>269286</v>
      </c>
    </row>
    <row r="16" spans="1:22" s="28" customFormat="1" ht="30.75" customHeight="1" x14ac:dyDescent="0.2">
      <c r="A16" s="31"/>
      <c r="B16" s="32"/>
      <c r="C16" s="32"/>
      <c r="D16" s="179" t="s">
        <v>50</v>
      </c>
      <c r="E16" s="179"/>
      <c r="F16" s="180"/>
      <c r="H16" s="30">
        <f t="shared" ref="H16:H75" si="3">SUM(I16:T16)</f>
        <v>1163694</v>
      </c>
      <c r="I16" s="30">
        <v>137055</v>
      </c>
      <c r="J16" s="30">
        <v>92985</v>
      </c>
      <c r="K16" s="30">
        <v>82838</v>
      </c>
      <c r="L16" s="30">
        <v>96377</v>
      </c>
      <c r="M16" s="30">
        <v>108371</v>
      </c>
      <c r="N16" s="30">
        <v>27888</v>
      </c>
      <c r="O16" s="30">
        <v>55167</v>
      </c>
      <c r="P16" s="30">
        <v>84585</v>
      </c>
      <c r="Q16" s="30">
        <v>70735</v>
      </c>
      <c r="R16" s="30">
        <v>201157</v>
      </c>
      <c r="S16" s="30">
        <v>101147</v>
      </c>
      <c r="T16" s="30">
        <v>105389</v>
      </c>
    </row>
    <row r="17" spans="1:20" s="28" customFormat="1" ht="45" customHeight="1" x14ac:dyDescent="0.2">
      <c r="A17" s="31"/>
      <c r="B17" s="32"/>
      <c r="C17" s="32"/>
      <c r="D17" s="179" t="s">
        <v>51</v>
      </c>
      <c r="E17" s="179"/>
      <c r="F17" s="180"/>
      <c r="H17" s="30">
        <f>SUM(I17:T17)</f>
        <v>37387925</v>
      </c>
      <c r="I17" s="30">
        <v>5738347</v>
      </c>
      <c r="J17" s="30">
        <v>436664</v>
      </c>
      <c r="K17" s="30">
        <v>5598872</v>
      </c>
      <c r="L17" s="30">
        <v>419244</v>
      </c>
      <c r="M17" s="30">
        <v>6047606</v>
      </c>
      <c r="N17" s="30">
        <v>515502</v>
      </c>
      <c r="O17" s="30">
        <v>6160139</v>
      </c>
      <c r="P17" s="30">
        <v>560808</v>
      </c>
      <c r="Q17" s="30">
        <v>5994013</v>
      </c>
      <c r="R17" s="30">
        <v>545362</v>
      </c>
      <c r="S17" s="30">
        <v>4650770</v>
      </c>
      <c r="T17" s="30">
        <v>720598</v>
      </c>
    </row>
    <row r="18" spans="1:20" s="28" customFormat="1" ht="20.25" customHeight="1" x14ac:dyDescent="0.2">
      <c r="A18" s="31"/>
      <c r="B18" s="32"/>
      <c r="C18" s="32"/>
      <c r="D18" s="179" t="s">
        <v>52</v>
      </c>
      <c r="E18" s="179"/>
      <c r="F18" s="180"/>
      <c r="H18" s="30">
        <f t="shared" si="3"/>
        <v>1331994</v>
      </c>
      <c r="I18" s="30">
        <v>199914</v>
      </c>
      <c r="J18" s="30">
        <v>0</v>
      </c>
      <c r="K18" s="30">
        <v>207810</v>
      </c>
      <c r="L18" s="30">
        <v>0</v>
      </c>
      <c r="M18" s="30">
        <v>219370</v>
      </c>
      <c r="N18" s="30">
        <v>0</v>
      </c>
      <c r="O18" s="30">
        <v>182439</v>
      </c>
      <c r="P18" s="30">
        <v>0</v>
      </c>
      <c r="Q18" s="30">
        <v>249412</v>
      </c>
      <c r="R18" s="30">
        <v>0</v>
      </c>
      <c r="S18" s="30">
        <v>273049</v>
      </c>
      <c r="T18" s="30">
        <v>0</v>
      </c>
    </row>
    <row r="19" spans="1:20" s="28" customFormat="1" ht="15" customHeight="1" x14ac:dyDescent="0.2">
      <c r="A19" s="31"/>
      <c r="B19" s="32"/>
      <c r="C19" s="171" t="s">
        <v>53</v>
      </c>
      <c r="D19" s="171"/>
      <c r="E19" s="171"/>
      <c r="F19" s="172"/>
      <c r="H19" s="29">
        <f>H20</f>
        <v>25493519</v>
      </c>
      <c r="I19" s="29">
        <f t="shared" ref="I19:T19" si="4">I20</f>
        <v>3504759</v>
      </c>
      <c r="J19" s="29">
        <f t="shared" si="4"/>
        <v>3998901</v>
      </c>
      <c r="K19" s="29">
        <f t="shared" si="4"/>
        <v>1833159</v>
      </c>
      <c r="L19" s="29">
        <f t="shared" si="4"/>
        <v>1679071</v>
      </c>
      <c r="M19" s="29">
        <f t="shared" si="4"/>
        <v>2145347</v>
      </c>
      <c r="N19" s="29">
        <f t="shared" si="4"/>
        <v>2767691</v>
      </c>
      <c r="O19" s="29">
        <f t="shared" si="4"/>
        <v>2870760</v>
      </c>
      <c r="P19" s="29">
        <f t="shared" si="4"/>
        <v>1228545</v>
      </c>
      <c r="Q19" s="29">
        <f t="shared" si="4"/>
        <v>1315095</v>
      </c>
      <c r="R19" s="29">
        <f t="shared" si="4"/>
        <v>1442173</v>
      </c>
      <c r="S19" s="29">
        <f t="shared" si="4"/>
        <v>1223120</v>
      </c>
      <c r="T19" s="29">
        <f t="shared" si="4"/>
        <v>1484898</v>
      </c>
    </row>
    <row r="20" spans="1:20" s="28" customFormat="1" ht="18.75" customHeight="1" x14ac:dyDescent="0.2">
      <c r="A20" s="31"/>
      <c r="B20" s="32"/>
      <c r="C20" s="32"/>
      <c r="D20" s="179" t="s">
        <v>54</v>
      </c>
      <c r="E20" s="179"/>
      <c r="F20" s="180"/>
      <c r="H20" s="30">
        <f>SUM(I20:T20)</f>
        <v>25493519</v>
      </c>
      <c r="I20" s="30">
        <v>3504759</v>
      </c>
      <c r="J20" s="30">
        <v>3998901</v>
      </c>
      <c r="K20" s="30">
        <v>1833159</v>
      </c>
      <c r="L20" s="30">
        <v>1679071</v>
      </c>
      <c r="M20" s="30">
        <v>2145347</v>
      </c>
      <c r="N20" s="30">
        <v>2767691</v>
      </c>
      <c r="O20" s="30">
        <v>2870760</v>
      </c>
      <c r="P20" s="30">
        <v>1228545</v>
      </c>
      <c r="Q20" s="30">
        <v>1315095</v>
      </c>
      <c r="R20" s="30">
        <v>1442173</v>
      </c>
      <c r="S20" s="30">
        <v>1223120</v>
      </c>
      <c r="T20" s="30">
        <v>1484898</v>
      </c>
    </row>
    <row r="21" spans="1:20" s="28" customFormat="1" ht="30" customHeight="1" x14ac:dyDescent="0.2">
      <c r="A21" s="31"/>
      <c r="B21" s="32"/>
      <c r="C21" s="189" t="s">
        <v>55</v>
      </c>
      <c r="D21" s="189"/>
      <c r="E21" s="189"/>
      <c r="F21" s="190"/>
      <c r="H21" s="29">
        <f t="shared" ref="H21:T21" si="5">SUM(H22:H23)</f>
        <v>76869188</v>
      </c>
      <c r="I21" s="29">
        <f t="shared" si="5"/>
        <v>11952652</v>
      </c>
      <c r="J21" s="29">
        <f t="shared" si="5"/>
        <v>2565365</v>
      </c>
      <c r="K21" s="29">
        <f t="shared" si="5"/>
        <v>12217732</v>
      </c>
      <c r="L21" s="29">
        <f t="shared" si="5"/>
        <v>2656072</v>
      </c>
      <c r="M21" s="29">
        <f t="shared" si="5"/>
        <v>11820035</v>
      </c>
      <c r="N21" s="29">
        <f t="shared" si="5"/>
        <v>2171398</v>
      </c>
      <c r="O21" s="29">
        <f t="shared" si="5"/>
        <v>9599321</v>
      </c>
      <c r="P21" s="29">
        <f t="shared" si="5"/>
        <v>957174</v>
      </c>
      <c r="Q21" s="29">
        <f t="shared" si="5"/>
        <v>11079452</v>
      </c>
      <c r="R21" s="29">
        <f t="shared" si="5"/>
        <v>1177349</v>
      </c>
      <c r="S21" s="29">
        <f t="shared" si="5"/>
        <v>9517286</v>
      </c>
      <c r="T21" s="29">
        <f t="shared" si="5"/>
        <v>1155352</v>
      </c>
    </row>
    <row r="22" spans="1:20" s="28" customFormat="1" ht="27.75" customHeight="1" x14ac:dyDescent="0.2">
      <c r="A22" s="31"/>
      <c r="B22" s="32"/>
      <c r="C22" s="32"/>
      <c r="D22" s="191" t="s">
        <v>56</v>
      </c>
      <c r="E22" s="191"/>
      <c r="F22" s="192"/>
      <c r="H22" s="30">
        <f t="shared" si="3"/>
        <v>10804121</v>
      </c>
      <c r="I22" s="30">
        <v>1637286</v>
      </c>
      <c r="J22" s="30">
        <v>1756660</v>
      </c>
      <c r="K22" s="30">
        <v>1733169</v>
      </c>
      <c r="L22" s="30">
        <v>1528928</v>
      </c>
      <c r="M22" s="30">
        <v>1288582</v>
      </c>
      <c r="N22" s="30">
        <v>1320419</v>
      </c>
      <c r="O22" s="30">
        <v>497029</v>
      </c>
      <c r="P22" s="30">
        <v>32931</v>
      </c>
      <c r="Q22" s="30">
        <v>36643</v>
      </c>
      <c r="R22" s="30">
        <v>326370</v>
      </c>
      <c r="S22" s="30">
        <v>414994</v>
      </c>
      <c r="T22" s="30">
        <v>231110</v>
      </c>
    </row>
    <row r="23" spans="1:20" s="28" customFormat="1" ht="31.5" customHeight="1" x14ac:dyDescent="0.2">
      <c r="A23" s="31"/>
      <c r="B23" s="32"/>
      <c r="C23" s="32"/>
      <c r="D23" s="179" t="s">
        <v>57</v>
      </c>
      <c r="E23" s="179"/>
      <c r="F23" s="180"/>
      <c r="H23" s="30">
        <f t="shared" si="3"/>
        <v>66065067</v>
      </c>
      <c r="I23" s="30">
        <v>10315366</v>
      </c>
      <c r="J23" s="30">
        <v>808705</v>
      </c>
      <c r="K23" s="30">
        <v>10484563</v>
      </c>
      <c r="L23" s="30">
        <v>1127144</v>
      </c>
      <c r="M23" s="30">
        <v>10531453</v>
      </c>
      <c r="N23" s="30">
        <v>850979</v>
      </c>
      <c r="O23" s="30">
        <v>9102292</v>
      </c>
      <c r="P23" s="30">
        <v>924243</v>
      </c>
      <c r="Q23" s="30">
        <v>11042809</v>
      </c>
      <c r="R23" s="30">
        <v>850979</v>
      </c>
      <c r="S23" s="30">
        <v>9102292</v>
      </c>
      <c r="T23" s="30">
        <v>924242</v>
      </c>
    </row>
    <row r="24" spans="1:20" s="28" customFormat="1" ht="15.75" customHeight="1" x14ac:dyDescent="0.2">
      <c r="A24" s="31"/>
      <c r="B24" s="32"/>
      <c r="C24" s="148" t="s">
        <v>58</v>
      </c>
      <c r="D24" s="148"/>
      <c r="E24" s="148"/>
      <c r="F24" s="149"/>
      <c r="H24" s="29">
        <f>H25</f>
        <v>1191520183</v>
      </c>
      <c r="I24" s="29">
        <f>I25</f>
        <v>203961690</v>
      </c>
      <c r="J24" s="29">
        <f t="shared" ref="J24:T24" si="6">J25</f>
        <v>4306614</v>
      </c>
      <c r="K24" s="29">
        <f t="shared" si="6"/>
        <v>172788257</v>
      </c>
      <c r="L24" s="29">
        <f t="shared" si="6"/>
        <v>3047227</v>
      </c>
      <c r="M24" s="29">
        <f t="shared" si="6"/>
        <v>214825201</v>
      </c>
      <c r="N24" s="29">
        <f t="shared" si="6"/>
        <v>10149791</v>
      </c>
      <c r="O24" s="29">
        <f t="shared" si="6"/>
        <v>184368427</v>
      </c>
      <c r="P24" s="29">
        <f t="shared" si="6"/>
        <v>4639401</v>
      </c>
      <c r="Q24" s="29">
        <f t="shared" si="6"/>
        <v>178728384</v>
      </c>
      <c r="R24" s="29">
        <f t="shared" si="6"/>
        <v>21917129</v>
      </c>
      <c r="S24" s="29">
        <f t="shared" si="6"/>
        <v>171124284</v>
      </c>
      <c r="T24" s="29">
        <f t="shared" si="6"/>
        <v>21663778</v>
      </c>
    </row>
    <row r="25" spans="1:20" s="28" customFormat="1" ht="29.25" customHeight="1" x14ac:dyDescent="0.2">
      <c r="A25" s="31"/>
      <c r="B25" s="32"/>
      <c r="C25" s="32"/>
      <c r="D25" s="140" t="s">
        <v>59</v>
      </c>
      <c r="E25" s="140"/>
      <c r="F25" s="141"/>
      <c r="H25" s="30">
        <f t="shared" si="3"/>
        <v>1191520183</v>
      </c>
      <c r="I25" s="30">
        <v>203961690</v>
      </c>
      <c r="J25" s="30">
        <v>4306614</v>
      </c>
      <c r="K25" s="30">
        <v>172788257</v>
      </c>
      <c r="L25" s="30">
        <v>3047227</v>
      </c>
      <c r="M25" s="30">
        <v>214825201</v>
      </c>
      <c r="N25" s="30">
        <v>10149791</v>
      </c>
      <c r="O25" s="30">
        <v>184368427</v>
      </c>
      <c r="P25" s="30">
        <v>4639401</v>
      </c>
      <c r="Q25" s="30">
        <v>178728384</v>
      </c>
      <c r="R25" s="30">
        <v>21917129</v>
      </c>
      <c r="S25" s="30">
        <v>171124284</v>
      </c>
      <c r="T25" s="30">
        <v>21663778</v>
      </c>
    </row>
    <row r="26" spans="1:20" s="28" customFormat="1" ht="29.25" customHeight="1" x14ac:dyDescent="0.2">
      <c r="A26" s="31"/>
      <c r="B26" s="32"/>
      <c r="C26" s="181" t="s">
        <v>202</v>
      </c>
      <c r="D26" s="181"/>
      <c r="E26" s="181"/>
      <c r="F26" s="182"/>
      <c r="H26" s="139">
        <f t="shared" si="3"/>
        <v>46800000</v>
      </c>
      <c r="I26" s="30">
        <f>I27</f>
        <v>0</v>
      </c>
      <c r="J26" s="30">
        <f t="shared" ref="J26:T26" si="7">J27</f>
        <v>0</v>
      </c>
      <c r="K26" s="30">
        <f t="shared" si="7"/>
        <v>9360000</v>
      </c>
      <c r="L26" s="30">
        <f t="shared" si="7"/>
        <v>0</v>
      </c>
      <c r="M26" s="30">
        <f t="shared" si="7"/>
        <v>9360000</v>
      </c>
      <c r="N26" s="30">
        <f t="shared" si="7"/>
        <v>0</v>
      </c>
      <c r="O26" s="30">
        <f t="shared" si="7"/>
        <v>9360000</v>
      </c>
      <c r="P26" s="30">
        <f t="shared" si="7"/>
        <v>0</v>
      </c>
      <c r="Q26" s="30">
        <f t="shared" si="7"/>
        <v>9360000</v>
      </c>
      <c r="R26" s="30">
        <f t="shared" si="7"/>
        <v>0</v>
      </c>
      <c r="S26" s="30">
        <f t="shared" si="7"/>
        <v>9360000</v>
      </c>
      <c r="T26" s="30">
        <f t="shared" si="7"/>
        <v>0</v>
      </c>
    </row>
    <row r="27" spans="1:20" s="28" customFormat="1" ht="29.25" customHeight="1" x14ac:dyDescent="0.2">
      <c r="A27" s="31"/>
      <c r="B27" s="32"/>
      <c r="C27" s="32"/>
      <c r="D27" s="140" t="s">
        <v>203</v>
      </c>
      <c r="E27" s="140"/>
      <c r="F27" s="141"/>
      <c r="H27" s="30">
        <f t="shared" si="3"/>
        <v>46800000</v>
      </c>
      <c r="I27" s="30">
        <v>0</v>
      </c>
      <c r="J27" s="30">
        <v>0</v>
      </c>
      <c r="K27" s="30">
        <v>9360000</v>
      </c>
      <c r="L27" s="30">
        <v>0</v>
      </c>
      <c r="M27" s="30">
        <v>9360000</v>
      </c>
      <c r="N27" s="30">
        <v>0</v>
      </c>
      <c r="O27" s="30">
        <v>9360000</v>
      </c>
      <c r="P27" s="30">
        <v>0</v>
      </c>
      <c r="Q27" s="30">
        <v>9360000</v>
      </c>
      <c r="R27" s="30">
        <v>0</v>
      </c>
      <c r="S27" s="30">
        <v>9360000</v>
      </c>
      <c r="T27" s="30">
        <v>0</v>
      </c>
    </row>
    <row r="28" spans="1:20" s="28" customFormat="1" ht="16.5" customHeight="1" x14ac:dyDescent="0.2">
      <c r="A28" s="31"/>
      <c r="B28" s="32"/>
      <c r="C28" s="148" t="s">
        <v>60</v>
      </c>
      <c r="D28" s="148"/>
      <c r="E28" s="148"/>
      <c r="F28" s="149"/>
      <c r="H28" s="30">
        <f t="shared" si="3"/>
        <v>15024715</v>
      </c>
      <c r="I28" s="30">
        <v>1236078</v>
      </c>
      <c r="J28" s="30">
        <v>1236504</v>
      </c>
      <c r="K28" s="30">
        <v>1290206</v>
      </c>
      <c r="L28" s="30">
        <v>1404443</v>
      </c>
      <c r="M28" s="30">
        <v>1258444</v>
      </c>
      <c r="N28" s="30">
        <v>1285528</v>
      </c>
      <c r="O28" s="30">
        <v>1138562</v>
      </c>
      <c r="P28" s="30">
        <v>1222175</v>
      </c>
      <c r="Q28" s="30">
        <v>1024716</v>
      </c>
      <c r="R28" s="30">
        <v>1437248</v>
      </c>
      <c r="S28" s="30">
        <v>1275093</v>
      </c>
      <c r="T28" s="30">
        <v>1215718</v>
      </c>
    </row>
    <row r="29" spans="1:20" s="28" customFormat="1" ht="15.75" customHeight="1" x14ac:dyDescent="0.2">
      <c r="A29" s="31"/>
      <c r="B29" s="32"/>
      <c r="C29" s="148" t="s">
        <v>61</v>
      </c>
      <c r="D29" s="148"/>
      <c r="E29" s="148"/>
      <c r="F29" s="149"/>
      <c r="H29" s="29">
        <f t="shared" ref="H29:T29" si="8">SUM(H30:H30)</f>
        <v>230698555</v>
      </c>
      <c r="I29" s="29">
        <f t="shared" si="8"/>
        <v>26450920</v>
      </c>
      <c r="J29" s="29">
        <f t="shared" si="8"/>
        <v>24402111</v>
      </c>
      <c r="K29" s="29">
        <f t="shared" si="8"/>
        <v>21658612</v>
      </c>
      <c r="L29" s="29">
        <f t="shared" si="8"/>
        <v>19387825</v>
      </c>
      <c r="M29" s="29">
        <f t="shared" si="8"/>
        <v>16615507</v>
      </c>
      <c r="N29" s="29">
        <f t="shared" si="8"/>
        <v>17360202</v>
      </c>
      <c r="O29" s="29">
        <f t="shared" si="8"/>
        <v>17077396</v>
      </c>
      <c r="P29" s="29">
        <f t="shared" si="8"/>
        <v>23920494</v>
      </c>
      <c r="Q29" s="29">
        <f t="shared" si="8"/>
        <v>14824749</v>
      </c>
      <c r="R29" s="29">
        <f t="shared" si="8"/>
        <v>15795332</v>
      </c>
      <c r="S29" s="29">
        <f t="shared" si="8"/>
        <v>16549224</v>
      </c>
      <c r="T29" s="29">
        <f t="shared" si="8"/>
        <v>16656183</v>
      </c>
    </row>
    <row r="30" spans="1:20" s="28" customFormat="1" ht="19.5" customHeight="1" x14ac:dyDescent="0.2">
      <c r="A30" s="31"/>
      <c r="B30" s="32"/>
      <c r="C30" s="32"/>
      <c r="D30" s="140" t="s">
        <v>62</v>
      </c>
      <c r="E30" s="140"/>
      <c r="F30" s="141"/>
      <c r="H30" s="30">
        <f t="shared" si="3"/>
        <v>230698555</v>
      </c>
      <c r="I30" s="30">
        <v>26450920</v>
      </c>
      <c r="J30" s="30">
        <v>24402111</v>
      </c>
      <c r="K30" s="30">
        <v>21658612</v>
      </c>
      <c r="L30" s="30">
        <v>19387825</v>
      </c>
      <c r="M30" s="30">
        <v>16615507</v>
      </c>
      <c r="N30" s="30">
        <v>17360202</v>
      </c>
      <c r="O30" s="30">
        <v>17077396</v>
      </c>
      <c r="P30" s="30">
        <v>23920494</v>
      </c>
      <c r="Q30" s="30">
        <v>14824749</v>
      </c>
      <c r="R30" s="30">
        <v>15795332</v>
      </c>
      <c r="S30" s="30">
        <v>16549224</v>
      </c>
      <c r="T30" s="30">
        <v>16656183</v>
      </c>
    </row>
    <row r="31" spans="1:20" s="28" customFormat="1" ht="62.25" customHeight="1" x14ac:dyDescent="0.2">
      <c r="A31" s="31"/>
      <c r="B31" s="32"/>
      <c r="C31" s="148" t="s">
        <v>63</v>
      </c>
      <c r="D31" s="148"/>
      <c r="E31" s="148"/>
      <c r="F31" s="149"/>
      <c r="H31" s="30">
        <f t="shared" si="3"/>
        <v>1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1</v>
      </c>
    </row>
    <row r="32" spans="1:20" s="28" customFormat="1" ht="14.25" x14ac:dyDescent="0.2">
      <c r="A32" s="33"/>
      <c r="B32" s="33"/>
      <c r="C32" s="33"/>
      <c r="D32" s="33"/>
      <c r="E32" s="33"/>
      <c r="F32" s="33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 s="28" customFormat="1" ht="14.25" x14ac:dyDescent="0.2">
      <c r="A33" s="33"/>
      <c r="B33" s="33"/>
      <c r="C33" s="33"/>
      <c r="D33" s="33"/>
      <c r="E33" s="33"/>
      <c r="F33" s="33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20" s="28" customFormat="1" ht="15" x14ac:dyDescent="0.2">
      <c r="A34" s="24"/>
      <c r="B34" s="163" t="s">
        <v>64</v>
      </c>
      <c r="C34" s="163"/>
      <c r="D34" s="163"/>
      <c r="E34" s="163"/>
      <c r="F34" s="164"/>
      <c r="H34" s="35">
        <f>H35</f>
        <v>0</v>
      </c>
      <c r="I34" s="35">
        <f t="shared" ref="I34:T34" si="9">I35</f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5">
        <f t="shared" si="9"/>
        <v>0</v>
      </c>
      <c r="R34" s="35">
        <f t="shared" si="9"/>
        <v>0</v>
      </c>
      <c r="S34" s="35">
        <f t="shared" si="9"/>
        <v>0</v>
      </c>
      <c r="T34" s="35">
        <f t="shared" si="9"/>
        <v>0</v>
      </c>
    </row>
    <row r="35" spans="1:20" s="28" customFormat="1" ht="29.25" customHeight="1" x14ac:dyDescent="0.2">
      <c r="A35" s="36"/>
      <c r="B35" s="37"/>
      <c r="C35" s="37"/>
      <c r="D35" s="140" t="s">
        <v>65</v>
      </c>
      <c r="E35" s="140"/>
      <c r="F35" s="141"/>
      <c r="H35" s="30">
        <f>SUM(I35:T35)</f>
        <v>0</v>
      </c>
      <c r="I35" s="30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</row>
    <row r="36" spans="1:20" ht="15" x14ac:dyDescent="0.2">
      <c r="A36" s="39"/>
      <c r="B36" s="40"/>
      <c r="C36" s="40"/>
      <c r="D36" s="41"/>
      <c r="E36" s="41"/>
      <c r="F36" s="41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</row>
    <row r="37" spans="1:20" ht="15" x14ac:dyDescent="0.2">
      <c r="A37" s="43"/>
      <c r="B37" s="163" t="s">
        <v>66</v>
      </c>
      <c r="C37" s="163"/>
      <c r="D37" s="163"/>
      <c r="E37" s="163"/>
      <c r="F37" s="164"/>
      <c r="H37" s="35">
        <f>H38</f>
        <v>0</v>
      </c>
      <c r="I37" s="35">
        <f t="shared" ref="I37:T37" si="10">I38</f>
        <v>0</v>
      </c>
      <c r="J37" s="35">
        <f t="shared" si="10"/>
        <v>0</v>
      </c>
      <c r="K37" s="35">
        <f t="shared" si="10"/>
        <v>0</v>
      </c>
      <c r="L37" s="35">
        <f t="shared" si="10"/>
        <v>0</v>
      </c>
      <c r="M37" s="35">
        <f t="shared" si="10"/>
        <v>0</v>
      </c>
      <c r="N37" s="35">
        <f t="shared" si="10"/>
        <v>0</v>
      </c>
      <c r="O37" s="35">
        <f t="shared" si="10"/>
        <v>0</v>
      </c>
      <c r="P37" s="35">
        <f t="shared" si="10"/>
        <v>0</v>
      </c>
      <c r="Q37" s="35">
        <f t="shared" si="10"/>
        <v>0</v>
      </c>
      <c r="R37" s="35">
        <f t="shared" si="10"/>
        <v>0</v>
      </c>
      <c r="S37" s="35">
        <f t="shared" si="10"/>
        <v>0</v>
      </c>
      <c r="T37" s="35">
        <f t="shared" si="10"/>
        <v>0</v>
      </c>
    </row>
    <row r="38" spans="1:20" s="28" customFormat="1" ht="31.5" customHeight="1" x14ac:dyDescent="0.2">
      <c r="A38" s="31"/>
      <c r="B38" s="32"/>
      <c r="C38" s="32"/>
      <c r="D38" s="177" t="s">
        <v>67</v>
      </c>
      <c r="E38" s="177"/>
      <c r="F38" s="178"/>
      <c r="H38" s="30">
        <f t="shared" si="3"/>
        <v>0</v>
      </c>
      <c r="I38" s="30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</row>
    <row r="39" spans="1:20" ht="14.25" x14ac:dyDescent="0.2">
      <c r="A39" s="44"/>
      <c r="B39" s="44"/>
      <c r="C39" s="44"/>
      <c r="D39" s="44"/>
      <c r="E39" s="44"/>
      <c r="F39" s="44"/>
      <c r="G39" s="45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</row>
    <row r="40" spans="1:20" ht="14.25" x14ac:dyDescent="0.2">
      <c r="A40" s="46"/>
      <c r="B40" s="46"/>
      <c r="C40" s="46"/>
      <c r="D40" s="46"/>
      <c r="E40" s="46"/>
      <c r="F40" s="46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</row>
    <row r="41" spans="1:20" ht="15" customHeight="1" x14ac:dyDescent="0.2">
      <c r="A41" s="43"/>
      <c r="B41" s="163" t="s">
        <v>68</v>
      </c>
      <c r="C41" s="163"/>
      <c r="D41" s="163"/>
      <c r="E41" s="163"/>
      <c r="F41" s="164"/>
      <c r="H41" s="25">
        <f>H42+H55+H112+H136+H137+H138</f>
        <v>1924103852</v>
      </c>
      <c r="I41" s="25">
        <f t="shared" ref="I41:T41" si="11">I42+I55+I112+I136+I137+I138</f>
        <v>245858864</v>
      </c>
      <c r="J41" s="25">
        <f t="shared" si="11"/>
        <v>217277858</v>
      </c>
      <c r="K41" s="25">
        <f t="shared" si="11"/>
        <v>212086126</v>
      </c>
      <c r="L41" s="25">
        <f t="shared" si="11"/>
        <v>174260835</v>
      </c>
      <c r="M41" s="25">
        <f t="shared" si="11"/>
        <v>172023224</v>
      </c>
      <c r="N41" s="25">
        <f t="shared" si="11"/>
        <v>166721976</v>
      </c>
      <c r="O41" s="25">
        <f t="shared" si="11"/>
        <v>139718351</v>
      </c>
      <c r="P41" s="25">
        <f t="shared" si="11"/>
        <v>162783462</v>
      </c>
      <c r="Q41" s="25">
        <f t="shared" si="11"/>
        <v>129608777</v>
      </c>
      <c r="R41" s="25">
        <f t="shared" si="11"/>
        <v>107244158</v>
      </c>
      <c r="S41" s="25">
        <f t="shared" si="11"/>
        <v>94305026</v>
      </c>
      <c r="T41" s="25">
        <f t="shared" si="11"/>
        <v>102215195</v>
      </c>
    </row>
    <row r="42" spans="1:20" s="47" customFormat="1" ht="45.75" customHeight="1" x14ac:dyDescent="0.25">
      <c r="A42" s="26"/>
      <c r="B42" s="27"/>
      <c r="C42" s="148" t="s">
        <v>69</v>
      </c>
      <c r="D42" s="148"/>
      <c r="E42" s="148"/>
      <c r="F42" s="149"/>
      <c r="H42" s="48">
        <f>SUM(H43+H48+H52)</f>
        <v>21155402</v>
      </c>
      <c r="I42" s="48">
        <f t="shared" ref="I42:T42" si="12">SUM(I43+I48+I52)</f>
        <v>1840077</v>
      </c>
      <c r="J42" s="48">
        <f t="shared" si="12"/>
        <v>1840527</v>
      </c>
      <c r="K42" s="48">
        <f t="shared" si="12"/>
        <v>1588667</v>
      </c>
      <c r="L42" s="48">
        <f t="shared" si="12"/>
        <v>1890600</v>
      </c>
      <c r="M42" s="48">
        <f t="shared" si="12"/>
        <v>1684505</v>
      </c>
      <c r="N42" s="48">
        <f t="shared" si="12"/>
        <v>2018860</v>
      </c>
      <c r="O42" s="48">
        <f t="shared" si="12"/>
        <v>1847614</v>
      </c>
      <c r="P42" s="48">
        <f t="shared" si="12"/>
        <v>1303572</v>
      </c>
      <c r="Q42" s="48">
        <f t="shared" si="12"/>
        <v>2190435</v>
      </c>
      <c r="R42" s="48">
        <f t="shared" si="12"/>
        <v>2327667</v>
      </c>
      <c r="S42" s="48">
        <f t="shared" si="12"/>
        <v>1287302</v>
      </c>
      <c r="T42" s="48">
        <f t="shared" si="12"/>
        <v>1335576</v>
      </c>
    </row>
    <row r="43" spans="1:20" s="47" customFormat="1" ht="29.25" customHeight="1" x14ac:dyDescent="0.25">
      <c r="A43" s="26"/>
      <c r="B43" s="27"/>
      <c r="C43" s="27"/>
      <c r="D43" s="161" t="s">
        <v>70</v>
      </c>
      <c r="E43" s="161"/>
      <c r="F43" s="162"/>
      <c r="H43" s="48">
        <f>SUM(H44:H47)</f>
        <v>2147997</v>
      </c>
      <c r="I43" s="48">
        <f t="shared" ref="I43:T43" si="13">SUM(I44:I47)</f>
        <v>66585</v>
      </c>
      <c r="J43" s="48">
        <f t="shared" si="13"/>
        <v>76631</v>
      </c>
      <c r="K43" s="48">
        <f t="shared" si="13"/>
        <v>143214</v>
      </c>
      <c r="L43" s="48">
        <f t="shared" si="13"/>
        <v>209636</v>
      </c>
      <c r="M43" s="48">
        <f t="shared" si="13"/>
        <v>238356</v>
      </c>
      <c r="N43" s="48">
        <f t="shared" si="13"/>
        <v>109464</v>
      </c>
      <c r="O43" s="48">
        <f t="shared" si="13"/>
        <v>471278</v>
      </c>
      <c r="P43" s="48">
        <f t="shared" si="13"/>
        <v>124346</v>
      </c>
      <c r="Q43" s="48">
        <f t="shared" si="13"/>
        <v>189240</v>
      </c>
      <c r="R43" s="48">
        <f t="shared" si="13"/>
        <v>156705</v>
      </c>
      <c r="S43" s="48">
        <f t="shared" si="13"/>
        <v>132462</v>
      </c>
      <c r="T43" s="48">
        <f t="shared" si="13"/>
        <v>230080</v>
      </c>
    </row>
    <row r="44" spans="1:20" s="28" customFormat="1" ht="30" customHeight="1" x14ac:dyDescent="0.2">
      <c r="A44" s="26"/>
      <c r="B44" s="27"/>
      <c r="C44" s="27"/>
      <c r="D44" s="49"/>
      <c r="E44" s="140" t="s">
        <v>71</v>
      </c>
      <c r="F44" s="141"/>
      <c r="H44" s="30">
        <f t="shared" si="3"/>
        <v>153858</v>
      </c>
      <c r="I44" s="30">
        <v>10992</v>
      </c>
      <c r="J44" s="50">
        <v>8735</v>
      </c>
      <c r="K44" s="50">
        <v>16694</v>
      </c>
      <c r="L44" s="50">
        <v>15460</v>
      </c>
      <c r="M44" s="50">
        <v>8619</v>
      </c>
      <c r="N44" s="50">
        <v>10406</v>
      </c>
      <c r="O44" s="50">
        <v>20813</v>
      </c>
      <c r="P44" s="50">
        <v>9296</v>
      </c>
      <c r="Q44" s="50">
        <v>10128</v>
      </c>
      <c r="R44" s="50">
        <v>9178</v>
      </c>
      <c r="S44" s="50">
        <v>14933</v>
      </c>
      <c r="T44" s="50">
        <v>18604</v>
      </c>
    </row>
    <row r="45" spans="1:20" s="28" customFormat="1" ht="14.25" customHeight="1" x14ac:dyDescent="0.2">
      <c r="A45" s="26"/>
      <c r="B45" s="27"/>
      <c r="C45" s="27"/>
      <c r="D45" s="49"/>
      <c r="E45" s="140" t="s">
        <v>72</v>
      </c>
      <c r="F45" s="141"/>
      <c r="H45" s="30">
        <f t="shared" si="3"/>
        <v>1836512</v>
      </c>
      <c r="I45" s="30">
        <v>52614</v>
      </c>
      <c r="J45" s="50">
        <v>58671</v>
      </c>
      <c r="K45" s="50">
        <v>118854</v>
      </c>
      <c r="L45" s="50">
        <v>127371</v>
      </c>
      <c r="M45" s="50">
        <v>221978</v>
      </c>
      <c r="N45" s="50">
        <v>91392</v>
      </c>
      <c r="O45" s="50">
        <v>447342</v>
      </c>
      <c r="P45" s="50">
        <v>111927</v>
      </c>
      <c r="Q45" s="50">
        <v>178092</v>
      </c>
      <c r="R45" s="50">
        <v>144404</v>
      </c>
      <c r="S45" s="50">
        <v>100401</v>
      </c>
      <c r="T45" s="50">
        <v>183466</v>
      </c>
    </row>
    <row r="46" spans="1:20" s="28" customFormat="1" ht="19.5" customHeight="1" x14ac:dyDescent="0.2">
      <c r="A46" s="26"/>
      <c r="B46" s="27"/>
      <c r="C46" s="27"/>
      <c r="D46" s="49"/>
      <c r="E46" s="140" t="s">
        <v>73</v>
      </c>
      <c r="F46" s="141"/>
      <c r="H46" s="30">
        <f t="shared" si="3"/>
        <v>3860</v>
      </c>
      <c r="I46" s="30">
        <v>0</v>
      </c>
      <c r="J46" s="50">
        <v>0</v>
      </c>
      <c r="K46" s="50">
        <v>1420</v>
      </c>
      <c r="L46" s="50">
        <v>0</v>
      </c>
      <c r="M46" s="50">
        <v>0</v>
      </c>
      <c r="N46" s="50">
        <v>1420</v>
      </c>
      <c r="O46" s="50">
        <v>0</v>
      </c>
      <c r="P46" s="50">
        <v>0</v>
      </c>
      <c r="Q46" s="50">
        <v>1020</v>
      </c>
      <c r="R46" s="50">
        <v>0</v>
      </c>
      <c r="S46" s="50">
        <v>0</v>
      </c>
      <c r="T46" s="50">
        <v>0</v>
      </c>
    </row>
    <row r="47" spans="1:20" s="28" customFormat="1" ht="19.5" customHeight="1" x14ac:dyDescent="0.2">
      <c r="A47" s="26"/>
      <c r="B47" s="27"/>
      <c r="C47" s="27"/>
      <c r="D47" s="49"/>
      <c r="E47" s="140" t="s">
        <v>74</v>
      </c>
      <c r="F47" s="141"/>
      <c r="H47" s="30">
        <f t="shared" si="3"/>
        <v>153767</v>
      </c>
      <c r="I47" s="30">
        <v>2979</v>
      </c>
      <c r="J47" s="50">
        <v>9225</v>
      </c>
      <c r="K47" s="50">
        <v>6246</v>
      </c>
      <c r="L47" s="50">
        <v>66805</v>
      </c>
      <c r="M47" s="50">
        <v>7759</v>
      </c>
      <c r="N47" s="50">
        <v>6246</v>
      </c>
      <c r="O47" s="50">
        <v>3123</v>
      </c>
      <c r="P47" s="50">
        <v>3123</v>
      </c>
      <c r="Q47" s="50">
        <v>0</v>
      </c>
      <c r="R47" s="50">
        <v>3123</v>
      </c>
      <c r="S47" s="50">
        <v>17128</v>
      </c>
      <c r="T47" s="50">
        <v>28010</v>
      </c>
    </row>
    <row r="48" spans="1:20" s="28" customFormat="1" ht="19.5" customHeight="1" x14ac:dyDescent="0.2">
      <c r="A48" s="26"/>
      <c r="B48" s="27"/>
      <c r="C48" s="27"/>
      <c r="D48" s="161" t="s">
        <v>75</v>
      </c>
      <c r="E48" s="161"/>
      <c r="F48" s="162"/>
      <c r="H48" s="51">
        <f>SUM(H49:H51)</f>
        <v>8633970</v>
      </c>
      <c r="I48" s="51">
        <f t="shared" ref="I48:T48" si="14">SUM(I49:I51)</f>
        <v>1217236</v>
      </c>
      <c r="J48" s="51">
        <f t="shared" si="14"/>
        <v>1015366</v>
      </c>
      <c r="K48" s="51">
        <f t="shared" si="14"/>
        <v>1016176</v>
      </c>
      <c r="L48" s="51">
        <f t="shared" si="14"/>
        <v>1231733</v>
      </c>
      <c r="M48" s="51">
        <f t="shared" si="14"/>
        <v>523208</v>
      </c>
      <c r="N48" s="51">
        <f t="shared" si="14"/>
        <v>327704</v>
      </c>
      <c r="O48" s="51">
        <f t="shared" si="14"/>
        <v>320302</v>
      </c>
      <c r="P48" s="51">
        <f t="shared" si="14"/>
        <v>313054</v>
      </c>
      <c r="Q48" s="51">
        <f t="shared" si="14"/>
        <v>712376</v>
      </c>
      <c r="R48" s="51">
        <f t="shared" si="14"/>
        <v>1008107</v>
      </c>
      <c r="S48" s="51">
        <f t="shared" si="14"/>
        <v>503921</v>
      </c>
      <c r="T48" s="51">
        <f t="shared" si="14"/>
        <v>444787</v>
      </c>
    </row>
    <row r="49" spans="1:20" s="28" customFormat="1" ht="15.75" customHeight="1" x14ac:dyDescent="0.2">
      <c r="A49" s="26"/>
      <c r="B49" s="27"/>
      <c r="C49" s="27"/>
      <c r="D49" s="49"/>
      <c r="E49" s="140" t="s">
        <v>76</v>
      </c>
      <c r="F49" s="141"/>
      <c r="H49" s="30">
        <f t="shared" si="3"/>
        <v>3416369</v>
      </c>
      <c r="I49" s="30">
        <v>271894</v>
      </c>
      <c r="J49" s="50">
        <v>274565</v>
      </c>
      <c r="K49" s="50">
        <v>274017</v>
      </c>
      <c r="L49" s="50">
        <v>274565</v>
      </c>
      <c r="M49" s="50">
        <v>274017</v>
      </c>
      <c r="N49" s="50">
        <v>275140</v>
      </c>
      <c r="O49" s="50">
        <v>274674</v>
      </c>
      <c r="P49" s="50">
        <v>275140</v>
      </c>
      <c r="Q49" s="50">
        <v>274017</v>
      </c>
      <c r="R49" s="50">
        <v>274565</v>
      </c>
      <c r="S49" s="50">
        <v>274017</v>
      </c>
      <c r="T49" s="50">
        <v>399758</v>
      </c>
    </row>
    <row r="50" spans="1:20" s="28" customFormat="1" ht="20.25" customHeight="1" x14ac:dyDescent="0.2">
      <c r="A50" s="26"/>
      <c r="B50" s="27"/>
      <c r="C50" s="27"/>
      <c r="D50" s="49"/>
      <c r="E50" s="140" t="s">
        <v>77</v>
      </c>
      <c r="F50" s="141"/>
      <c r="H50" s="30">
        <f t="shared" si="3"/>
        <v>5033532</v>
      </c>
      <c r="I50" s="30">
        <v>940121</v>
      </c>
      <c r="J50" s="50">
        <v>722999</v>
      </c>
      <c r="K50" s="50">
        <v>718216</v>
      </c>
      <c r="L50" s="50">
        <v>928487</v>
      </c>
      <c r="M50" s="50">
        <v>223247</v>
      </c>
      <c r="N50" s="50">
        <v>21146</v>
      </c>
      <c r="O50" s="50">
        <v>34519</v>
      </c>
      <c r="P50" s="50">
        <v>34878</v>
      </c>
      <c r="Q50" s="50">
        <v>431574</v>
      </c>
      <c r="R50" s="50">
        <v>725653</v>
      </c>
      <c r="S50" s="50">
        <v>220290</v>
      </c>
      <c r="T50" s="50">
        <v>32402</v>
      </c>
    </row>
    <row r="51" spans="1:20" s="28" customFormat="1" ht="15.75" customHeight="1" x14ac:dyDescent="0.2">
      <c r="A51" s="26"/>
      <c r="B51" s="27"/>
      <c r="C51" s="27"/>
      <c r="D51" s="49"/>
      <c r="E51" s="140" t="s">
        <v>78</v>
      </c>
      <c r="F51" s="141"/>
      <c r="H51" s="30">
        <f t="shared" si="3"/>
        <v>184069</v>
      </c>
      <c r="I51" s="30">
        <v>5221</v>
      </c>
      <c r="J51" s="50">
        <v>17802</v>
      </c>
      <c r="K51" s="50">
        <v>23943</v>
      </c>
      <c r="L51" s="50">
        <v>28681</v>
      </c>
      <c r="M51" s="50">
        <v>25944</v>
      </c>
      <c r="N51" s="50">
        <v>31418</v>
      </c>
      <c r="O51" s="50">
        <v>11109</v>
      </c>
      <c r="P51" s="50">
        <v>3036</v>
      </c>
      <c r="Q51" s="50">
        <v>6785</v>
      </c>
      <c r="R51" s="50">
        <v>7889</v>
      </c>
      <c r="S51" s="50">
        <v>9614</v>
      </c>
      <c r="T51" s="50">
        <v>12627</v>
      </c>
    </row>
    <row r="52" spans="1:20" s="28" customFormat="1" ht="15.75" customHeight="1" x14ac:dyDescent="0.2">
      <c r="A52" s="26"/>
      <c r="B52" s="27"/>
      <c r="C52" s="27"/>
      <c r="D52" s="161" t="s">
        <v>79</v>
      </c>
      <c r="E52" s="161"/>
      <c r="F52" s="162"/>
      <c r="H52" s="51">
        <f>SUM(H53:H54)</f>
        <v>10373435</v>
      </c>
      <c r="I52" s="51">
        <f t="shared" ref="I52:T52" si="15">SUM(I53:I54)</f>
        <v>556256</v>
      </c>
      <c r="J52" s="51">
        <f t="shared" si="15"/>
        <v>748530</v>
      </c>
      <c r="K52" s="51">
        <f t="shared" si="15"/>
        <v>429277</v>
      </c>
      <c r="L52" s="51">
        <f t="shared" si="15"/>
        <v>449231</v>
      </c>
      <c r="M52" s="51">
        <f t="shared" si="15"/>
        <v>922941</v>
      </c>
      <c r="N52" s="51">
        <f t="shared" si="15"/>
        <v>1581692</v>
      </c>
      <c r="O52" s="51">
        <f t="shared" si="15"/>
        <v>1056034</v>
      </c>
      <c r="P52" s="51">
        <f t="shared" si="15"/>
        <v>866172</v>
      </c>
      <c r="Q52" s="51">
        <f t="shared" si="15"/>
        <v>1288819</v>
      </c>
      <c r="R52" s="51">
        <f t="shared" si="15"/>
        <v>1162855</v>
      </c>
      <c r="S52" s="51">
        <f t="shared" si="15"/>
        <v>650919</v>
      </c>
      <c r="T52" s="51">
        <f t="shared" si="15"/>
        <v>660709</v>
      </c>
    </row>
    <row r="53" spans="1:20" s="28" customFormat="1" ht="18.75" customHeight="1" x14ac:dyDescent="0.2">
      <c r="A53" s="26"/>
      <c r="B53" s="27"/>
      <c r="C53" s="27"/>
      <c r="D53" s="49"/>
      <c r="E53" s="140" t="s">
        <v>80</v>
      </c>
      <c r="F53" s="141"/>
      <c r="H53" s="30">
        <f t="shared" si="3"/>
        <v>3771865</v>
      </c>
      <c r="I53" s="30">
        <v>168672</v>
      </c>
      <c r="J53" s="50">
        <v>213802</v>
      </c>
      <c r="K53" s="50">
        <v>0</v>
      </c>
      <c r="L53" s="50">
        <v>18635</v>
      </c>
      <c r="M53" s="50">
        <v>381135</v>
      </c>
      <c r="N53" s="50">
        <v>692909</v>
      </c>
      <c r="O53" s="50">
        <v>349139</v>
      </c>
      <c r="P53" s="50">
        <v>185572</v>
      </c>
      <c r="Q53" s="50">
        <v>650144</v>
      </c>
      <c r="R53" s="50">
        <v>679346</v>
      </c>
      <c r="S53" s="50">
        <v>263839</v>
      </c>
      <c r="T53" s="50">
        <v>168672</v>
      </c>
    </row>
    <row r="54" spans="1:20" s="28" customFormat="1" ht="33.75" customHeight="1" x14ac:dyDescent="0.2">
      <c r="A54" s="26"/>
      <c r="B54" s="27"/>
      <c r="C54" s="27"/>
      <c r="D54" s="49"/>
      <c r="E54" s="167" t="s">
        <v>81</v>
      </c>
      <c r="F54" s="168"/>
      <c r="H54" s="30">
        <f t="shared" si="3"/>
        <v>6601570</v>
      </c>
      <c r="I54" s="30">
        <v>387584</v>
      </c>
      <c r="J54" s="50">
        <v>534728</v>
      </c>
      <c r="K54" s="50">
        <v>429277</v>
      </c>
      <c r="L54" s="50">
        <v>430596</v>
      </c>
      <c r="M54" s="50">
        <v>541806</v>
      </c>
      <c r="N54" s="50">
        <v>888783</v>
      </c>
      <c r="O54" s="50">
        <v>706895</v>
      </c>
      <c r="P54" s="50">
        <v>680600</v>
      </c>
      <c r="Q54" s="50">
        <v>638675</v>
      </c>
      <c r="R54" s="50">
        <v>483509</v>
      </c>
      <c r="S54" s="50">
        <v>387080</v>
      </c>
      <c r="T54" s="50">
        <v>492037</v>
      </c>
    </row>
    <row r="55" spans="1:20" s="28" customFormat="1" ht="23.25" customHeight="1" x14ac:dyDescent="0.2">
      <c r="A55" s="26"/>
      <c r="B55" s="27"/>
      <c r="C55" s="161" t="s">
        <v>82</v>
      </c>
      <c r="D55" s="161"/>
      <c r="E55" s="161"/>
      <c r="F55" s="162"/>
      <c r="H55" s="51">
        <f>SUM(H56+H60+H63+H67+H70+H76+H79+H85+H87+H89+H92+H96+H99+H102+H104+H106)</f>
        <v>1720431460</v>
      </c>
      <c r="I55" s="51">
        <f t="shared" ref="I55:T55" si="16">SUM(I56+I60+I63+I67+I70+I76+I79+I85+I87+I89+I92+I96+I99+I102+I104+I106)</f>
        <v>201408294</v>
      </c>
      <c r="J55" s="51">
        <f t="shared" si="16"/>
        <v>192290231</v>
      </c>
      <c r="K55" s="51">
        <f t="shared" si="16"/>
        <v>203660028</v>
      </c>
      <c r="L55" s="51">
        <f t="shared" si="16"/>
        <v>167312017</v>
      </c>
      <c r="M55" s="51">
        <f t="shared" si="16"/>
        <v>164997490</v>
      </c>
      <c r="N55" s="51">
        <f t="shared" si="16"/>
        <v>158868581</v>
      </c>
      <c r="O55" s="51">
        <f t="shared" si="16"/>
        <v>124823993</v>
      </c>
      <c r="P55" s="51">
        <f t="shared" si="16"/>
        <v>114304086</v>
      </c>
      <c r="Q55" s="51">
        <f t="shared" si="16"/>
        <v>110636149</v>
      </c>
      <c r="R55" s="51">
        <f t="shared" si="16"/>
        <v>96306044</v>
      </c>
      <c r="S55" s="51">
        <f t="shared" si="16"/>
        <v>89916155</v>
      </c>
      <c r="T55" s="51">
        <f t="shared" si="16"/>
        <v>95908392</v>
      </c>
    </row>
    <row r="56" spans="1:20" s="28" customFormat="1" ht="18" customHeight="1" x14ac:dyDescent="0.2">
      <c r="A56" s="26"/>
      <c r="B56" s="27"/>
      <c r="C56" s="27"/>
      <c r="D56" s="148" t="s">
        <v>83</v>
      </c>
      <c r="E56" s="148"/>
      <c r="F56" s="149"/>
      <c r="H56" s="51">
        <f>H57</f>
        <v>40862530</v>
      </c>
      <c r="I56" s="51">
        <f t="shared" ref="I56:T56" si="17">I57</f>
        <v>4785134</v>
      </c>
      <c r="J56" s="51">
        <f t="shared" si="17"/>
        <v>4114539</v>
      </c>
      <c r="K56" s="51">
        <f t="shared" si="17"/>
        <v>3363824</v>
      </c>
      <c r="L56" s="51">
        <f t="shared" si="17"/>
        <v>5511722</v>
      </c>
      <c r="M56" s="51">
        <f t="shared" si="17"/>
        <v>3560096</v>
      </c>
      <c r="N56" s="51">
        <f t="shared" si="17"/>
        <v>1931700</v>
      </c>
      <c r="O56" s="51">
        <f t="shared" si="17"/>
        <v>3923987</v>
      </c>
      <c r="P56" s="51">
        <f t="shared" si="17"/>
        <v>5168785</v>
      </c>
      <c r="Q56" s="51">
        <f t="shared" si="17"/>
        <v>3699033</v>
      </c>
      <c r="R56" s="51">
        <f t="shared" si="17"/>
        <v>1803213</v>
      </c>
      <c r="S56" s="51">
        <f t="shared" si="17"/>
        <v>1351748</v>
      </c>
      <c r="T56" s="51">
        <f t="shared" si="17"/>
        <v>1648749</v>
      </c>
    </row>
    <row r="57" spans="1:20" s="28" customFormat="1" ht="18" customHeight="1" x14ac:dyDescent="0.2">
      <c r="A57" s="26"/>
      <c r="B57" s="27"/>
      <c r="C57" s="27"/>
      <c r="D57" s="52"/>
      <c r="E57" s="140" t="s">
        <v>84</v>
      </c>
      <c r="F57" s="141"/>
      <c r="H57" s="53">
        <f>SUM(H58:H59)</f>
        <v>40862530</v>
      </c>
      <c r="I57" s="53">
        <f t="shared" ref="I57:T57" si="18">SUM(I58:I59)</f>
        <v>4785134</v>
      </c>
      <c r="J57" s="53">
        <f t="shared" si="18"/>
        <v>4114539</v>
      </c>
      <c r="K57" s="53">
        <f t="shared" si="18"/>
        <v>3363824</v>
      </c>
      <c r="L57" s="53">
        <f t="shared" si="18"/>
        <v>5511722</v>
      </c>
      <c r="M57" s="53">
        <f t="shared" si="18"/>
        <v>3560096</v>
      </c>
      <c r="N57" s="53">
        <f t="shared" si="18"/>
        <v>1931700</v>
      </c>
      <c r="O57" s="53">
        <f t="shared" si="18"/>
        <v>3923987</v>
      </c>
      <c r="P57" s="53">
        <f t="shared" si="18"/>
        <v>5168785</v>
      </c>
      <c r="Q57" s="53">
        <f t="shared" si="18"/>
        <v>3699033</v>
      </c>
      <c r="R57" s="53">
        <f t="shared" si="18"/>
        <v>1803213</v>
      </c>
      <c r="S57" s="53">
        <f t="shared" si="18"/>
        <v>1351748</v>
      </c>
      <c r="T57" s="53">
        <f t="shared" si="18"/>
        <v>1648749</v>
      </c>
    </row>
    <row r="58" spans="1:20" s="28" customFormat="1" ht="33.75" customHeight="1" x14ac:dyDescent="0.2">
      <c r="A58" s="31"/>
      <c r="B58" s="32"/>
      <c r="C58" s="32"/>
      <c r="D58" s="52"/>
      <c r="E58" s="2"/>
      <c r="F58" s="3" t="s">
        <v>85</v>
      </c>
      <c r="H58" s="30">
        <f>SUM(I58:T58)</f>
        <v>2758674</v>
      </c>
      <c r="I58" s="30">
        <v>53687</v>
      </c>
      <c r="J58" s="30">
        <v>35104</v>
      </c>
      <c r="K58" s="30">
        <v>29656</v>
      </c>
      <c r="L58" s="30">
        <v>173380</v>
      </c>
      <c r="M58" s="30">
        <v>200542</v>
      </c>
      <c r="N58" s="30">
        <v>149960</v>
      </c>
      <c r="O58" s="30">
        <v>489974</v>
      </c>
      <c r="P58" s="30">
        <v>654870</v>
      </c>
      <c r="Q58" s="30">
        <v>951663</v>
      </c>
      <c r="R58" s="30">
        <v>10381</v>
      </c>
      <c r="S58" s="30">
        <v>6228</v>
      </c>
      <c r="T58" s="30">
        <v>3229</v>
      </c>
    </row>
    <row r="59" spans="1:20" s="28" customFormat="1" ht="30" customHeight="1" x14ac:dyDescent="0.2">
      <c r="A59" s="31"/>
      <c r="B59" s="32"/>
      <c r="C59" s="32"/>
      <c r="D59" s="52"/>
      <c r="E59" s="2"/>
      <c r="F59" s="3" t="s">
        <v>86</v>
      </c>
      <c r="H59" s="30">
        <f t="shared" si="3"/>
        <v>38103856</v>
      </c>
      <c r="I59" s="30">
        <v>4731447</v>
      </c>
      <c r="J59" s="30">
        <v>4079435</v>
      </c>
      <c r="K59" s="30">
        <v>3334168</v>
      </c>
      <c r="L59" s="30">
        <v>5338342</v>
      </c>
      <c r="M59" s="30">
        <v>3359554</v>
      </c>
      <c r="N59" s="30">
        <v>1781740</v>
      </c>
      <c r="O59" s="30">
        <v>3434013</v>
      </c>
      <c r="P59" s="30">
        <v>4513915</v>
      </c>
      <c r="Q59" s="30">
        <v>2747370</v>
      </c>
      <c r="R59" s="30">
        <v>1792832</v>
      </c>
      <c r="S59" s="30">
        <v>1345520</v>
      </c>
      <c r="T59" s="30">
        <v>1645520</v>
      </c>
    </row>
    <row r="60" spans="1:20" s="28" customFormat="1" ht="15" customHeight="1" x14ac:dyDescent="0.2">
      <c r="A60" s="31"/>
      <c r="B60" s="32"/>
      <c r="C60" s="32"/>
      <c r="D60" s="148" t="s">
        <v>87</v>
      </c>
      <c r="E60" s="148"/>
      <c r="F60" s="149"/>
      <c r="H60" s="51">
        <f>H61+H62</f>
        <v>28900183</v>
      </c>
      <c r="I60" s="51">
        <f t="shared" ref="I60:T60" si="19">I61+I62</f>
        <v>6464528</v>
      </c>
      <c r="J60" s="51">
        <f t="shared" si="19"/>
        <v>5638965</v>
      </c>
      <c r="K60" s="51">
        <f t="shared" si="19"/>
        <v>4749037</v>
      </c>
      <c r="L60" s="51">
        <f t="shared" si="19"/>
        <v>3680693</v>
      </c>
      <c r="M60" s="51">
        <f t="shared" si="19"/>
        <v>3959039</v>
      </c>
      <c r="N60" s="51">
        <f t="shared" si="19"/>
        <v>228890</v>
      </c>
      <c r="O60" s="51">
        <f t="shared" si="19"/>
        <v>149728</v>
      </c>
      <c r="P60" s="51">
        <f t="shared" si="19"/>
        <v>199693</v>
      </c>
      <c r="Q60" s="51">
        <f t="shared" si="19"/>
        <v>448307</v>
      </c>
      <c r="R60" s="51">
        <f t="shared" si="19"/>
        <v>424418</v>
      </c>
      <c r="S60" s="51">
        <f t="shared" si="19"/>
        <v>189347</v>
      </c>
      <c r="T60" s="51">
        <f t="shared" si="19"/>
        <v>2767538</v>
      </c>
    </row>
    <row r="61" spans="1:20" s="28" customFormat="1" ht="18.75" customHeight="1" x14ac:dyDescent="0.2">
      <c r="A61" s="31"/>
      <c r="B61" s="32"/>
      <c r="C61" s="32"/>
      <c r="D61" s="54"/>
      <c r="E61" s="140" t="s">
        <v>88</v>
      </c>
      <c r="F61" s="141"/>
      <c r="H61" s="30">
        <f t="shared" si="3"/>
        <v>28898902</v>
      </c>
      <c r="I61" s="30">
        <v>6464528</v>
      </c>
      <c r="J61" s="30">
        <v>5638965</v>
      </c>
      <c r="K61" s="30">
        <v>4748832</v>
      </c>
      <c r="L61" s="30">
        <v>3680232</v>
      </c>
      <c r="M61" s="30">
        <v>3959039</v>
      </c>
      <c r="N61" s="30">
        <v>228890</v>
      </c>
      <c r="O61" s="30">
        <v>149577</v>
      </c>
      <c r="P61" s="30">
        <v>199434</v>
      </c>
      <c r="Q61" s="30">
        <v>448102</v>
      </c>
      <c r="R61" s="30">
        <v>424418</v>
      </c>
      <c r="S61" s="30">
        <v>189347</v>
      </c>
      <c r="T61" s="30">
        <v>2767538</v>
      </c>
    </row>
    <row r="62" spans="1:20" s="28" customFormat="1" ht="33" customHeight="1" x14ac:dyDescent="0.2">
      <c r="A62" s="31"/>
      <c r="B62" s="32"/>
      <c r="C62" s="32"/>
      <c r="D62" s="54"/>
      <c r="E62" s="140" t="s">
        <v>89</v>
      </c>
      <c r="F62" s="141"/>
      <c r="H62" s="30">
        <f t="shared" si="3"/>
        <v>1281</v>
      </c>
      <c r="I62" s="30">
        <v>0</v>
      </c>
      <c r="J62" s="30">
        <v>0</v>
      </c>
      <c r="K62" s="30">
        <v>205</v>
      </c>
      <c r="L62" s="30">
        <v>461</v>
      </c>
      <c r="M62" s="30">
        <v>0</v>
      </c>
      <c r="N62" s="30">
        <v>0</v>
      </c>
      <c r="O62" s="30">
        <v>151</v>
      </c>
      <c r="P62" s="30">
        <v>259</v>
      </c>
      <c r="Q62" s="30">
        <v>205</v>
      </c>
      <c r="R62" s="30">
        <v>0</v>
      </c>
      <c r="S62" s="30">
        <v>0</v>
      </c>
      <c r="T62" s="30">
        <v>0</v>
      </c>
    </row>
    <row r="63" spans="1:20" s="28" customFormat="1" ht="18.75" customHeight="1" x14ac:dyDescent="0.2">
      <c r="A63" s="31"/>
      <c r="B63" s="32"/>
      <c r="C63" s="32"/>
      <c r="D63" s="148" t="s">
        <v>90</v>
      </c>
      <c r="E63" s="148"/>
      <c r="F63" s="149"/>
      <c r="H63" s="51">
        <f>SUM(H64:H66)</f>
        <v>367829250</v>
      </c>
      <c r="I63" s="51">
        <f t="shared" ref="I63:T63" si="20">SUM(I64:I66)</f>
        <v>30000218</v>
      </c>
      <c r="J63" s="51">
        <f t="shared" si="20"/>
        <v>30014056</v>
      </c>
      <c r="K63" s="51">
        <f t="shared" si="20"/>
        <v>32086611</v>
      </c>
      <c r="L63" s="51">
        <f t="shared" si="20"/>
        <v>30086081</v>
      </c>
      <c r="M63" s="51">
        <f t="shared" si="20"/>
        <v>29996370</v>
      </c>
      <c r="N63" s="51">
        <f t="shared" si="20"/>
        <v>31742325</v>
      </c>
      <c r="O63" s="51">
        <f t="shared" si="20"/>
        <v>30206940</v>
      </c>
      <c r="P63" s="51">
        <f t="shared" si="20"/>
        <v>29979856</v>
      </c>
      <c r="Q63" s="51">
        <f t="shared" si="20"/>
        <v>31715763</v>
      </c>
      <c r="R63" s="51">
        <f t="shared" si="20"/>
        <v>29980984</v>
      </c>
      <c r="S63" s="51">
        <f t="shared" si="20"/>
        <v>31774445</v>
      </c>
      <c r="T63" s="51">
        <f t="shared" si="20"/>
        <v>30245601</v>
      </c>
    </row>
    <row r="64" spans="1:20" s="28" customFormat="1" ht="18.75" customHeight="1" x14ac:dyDescent="0.2">
      <c r="A64" s="26"/>
      <c r="B64" s="27"/>
      <c r="C64" s="27"/>
      <c r="D64" s="55"/>
      <c r="E64" s="177" t="s">
        <v>91</v>
      </c>
      <c r="F64" s="178"/>
      <c r="H64" s="30">
        <f t="shared" si="3"/>
        <v>13745124</v>
      </c>
      <c r="I64" s="30">
        <v>468015</v>
      </c>
      <c r="J64" s="50">
        <v>441519</v>
      </c>
      <c r="K64" s="50">
        <v>2510847</v>
      </c>
      <c r="L64" s="50">
        <v>556019</v>
      </c>
      <c r="M64" s="50">
        <v>498864</v>
      </c>
      <c r="N64" s="50">
        <v>2274438</v>
      </c>
      <c r="O64" s="50">
        <v>739075</v>
      </c>
      <c r="P64" s="50">
        <v>468205</v>
      </c>
      <c r="Q64" s="50">
        <v>2234316</v>
      </c>
      <c r="R64" s="50">
        <v>521953</v>
      </c>
      <c r="S64" s="50">
        <v>2280494</v>
      </c>
      <c r="T64" s="50">
        <v>751379</v>
      </c>
    </row>
    <row r="65" spans="1:20" s="28" customFormat="1" ht="18.75" customHeight="1" x14ac:dyDescent="0.2">
      <c r="A65" s="26"/>
      <c r="B65" s="27"/>
      <c r="C65" s="27"/>
      <c r="D65" s="55"/>
      <c r="E65" s="177" t="s">
        <v>92</v>
      </c>
      <c r="F65" s="178"/>
      <c r="H65" s="30">
        <f t="shared" si="3"/>
        <v>350633136</v>
      </c>
      <c r="I65" s="30">
        <v>29219428</v>
      </c>
      <c r="J65" s="50">
        <v>29219428</v>
      </c>
      <c r="K65" s="50">
        <v>29219428</v>
      </c>
      <c r="L65" s="50">
        <v>29219428</v>
      </c>
      <c r="M65" s="50">
        <v>29219428</v>
      </c>
      <c r="N65" s="50">
        <v>29219428</v>
      </c>
      <c r="O65" s="50">
        <v>29219428</v>
      </c>
      <c r="P65" s="50">
        <v>29219428</v>
      </c>
      <c r="Q65" s="50">
        <v>29219428</v>
      </c>
      <c r="R65" s="50">
        <v>29219428</v>
      </c>
      <c r="S65" s="50">
        <v>29219428</v>
      </c>
      <c r="T65" s="50">
        <v>29219428</v>
      </c>
    </row>
    <row r="66" spans="1:20" s="28" customFormat="1" ht="18.75" customHeight="1" x14ac:dyDescent="0.2">
      <c r="A66" s="56"/>
      <c r="B66" s="57"/>
      <c r="C66" s="57"/>
      <c r="D66" s="58"/>
      <c r="E66" s="177" t="s">
        <v>93</v>
      </c>
      <c r="F66" s="178"/>
      <c r="H66" s="30">
        <f t="shared" si="3"/>
        <v>3450990</v>
      </c>
      <c r="I66" s="30">
        <v>312775</v>
      </c>
      <c r="J66" s="50">
        <v>353109</v>
      </c>
      <c r="K66" s="50">
        <v>356336</v>
      </c>
      <c r="L66" s="50">
        <v>310634</v>
      </c>
      <c r="M66" s="50">
        <v>278078</v>
      </c>
      <c r="N66" s="50">
        <v>248459</v>
      </c>
      <c r="O66" s="50">
        <v>248437</v>
      </c>
      <c r="P66" s="50">
        <v>292223</v>
      </c>
      <c r="Q66" s="50">
        <v>262019</v>
      </c>
      <c r="R66" s="50">
        <v>239603</v>
      </c>
      <c r="S66" s="50">
        <v>274523</v>
      </c>
      <c r="T66" s="50">
        <v>274794</v>
      </c>
    </row>
    <row r="67" spans="1:20" s="28" customFormat="1" ht="18.75" customHeight="1" x14ac:dyDescent="0.2">
      <c r="A67" s="59"/>
      <c r="B67" s="60"/>
      <c r="C67" s="60"/>
      <c r="D67" s="171" t="s">
        <v>94</v>
      </c>
      <c r="E67" s="171"/>
      <c r="F67" s="172"/>
      <c r="H67" s="51">
        <f>SUM(H68:H69)</f>
        <v>2767729</v>
      </c>
      <c r="I67" s="51">
        <f t="shared" ref="I67:T67" si="21">SUM(I68:I69)</f>
        <v>155056</v>
      </c>
      <c r="J67" s="51">
        <f t="shared" si="21"/>
        <v>939721</v>
      </c>
      <c r="K67" s="51">
        <f t="shared" si="21"/>
        <v>551497</v>
      </c>
      <c r="L67" s="51">
        <f t="shared" si="21"/>
        <v>223533</v>
      </c>
      <c r="M67" s="51">
        <f t="shared" si="21"/>
        <v>99143</v>
      </c>
      <c r="N67" s="51">
        <f t="shared" si="21"/>
        <v>163604</v>
      </c>
      <c r="O67" s="51">
        <f t="shared" si="21"/>
        <v>151962</v>
      </c>
      <c r="P67" s="51">
        <f t="shared" si="21"/>
        <v>116742</v>
      </c>
      <c r="Q67" s="51">
        <f t="shared" si="21"/>
        <v>94617</v>
      </c>
      <c r="R67" s="51">
        <f t="shared" si="21"/>
        <v>101750</v>
      </c>
      <c r="S67" s="51">
        <f t="shared" si="21"/>
        <v>83837</v>
      </c>
      <c r="T67" s="51">
        <f t="shared" si="21"/>
        <v>86267</v>
      </c>
    </row>
    <row r="68" spans="1:20" s="28" customFormat="1" ht="18.75" customHeight="1" x14ac:dyDescent="0.2">
      <c r="A68" s="59"/>
      <c r="B68" s="60"/>
      <c r="C68" s="60"/>
      <c r="D68" s="61"/>
      <c r="E68" s="177" t="s">
        <v>95</v>
      </c>
      <c r="F68" s="178"/>
      <c r="H68" s="30">
        <f t="shared" si="3"/>
        <v>1587951</v>
      </c>
      <c r="I68" s="30">
        <v>155056</v>
      </c>
      <c r="J68" s="50">
        <v>164966</v>
      </c>
      <c r="K68" s="50">
        <v>210281</v>
      </c>
      <c r="L68" s="50">
        <v>159726</v>
      </c>
      <c r="M68" s="50">
        <v>99143</v>
      </c>
      <c r="N68" s="50">
        <v>163604</v>
      </c>
      <c r="O68" s="50">
        <v>151962</v>
      </c>
      <c r="P68" s="50">
        <v>116742</v>
      </c>
      <c r="Q68" s="50">
        <v>94617</v>
      </c>
      <c r="R68" s="50">
        <v>101750</v>
      </c>
      <c r="S68" s="50">
        <v>83837</v>
      </c>
      <c r="T68" s="50">
        <v>86267</v>
      </c>
    </row>
    <row r="69" spans="1:20" s="28" customFormat="1" ht="18.75" customHeight="1" x14ac:dyDescent="0.2">
      <c r="A69" s="36"/>
      <c r="B69" s="37"/>
      <c r="C69" s="37"/>
      <c r="D69" s="62"/>
      <c r="E69" s="140" t="s">
        <v>96</v>
      </c>
      <c r="F69" s="141"/>
      <c r="H69" s="30">
        <f t="shared" si="3"/>
        <v>1179778</v>
      </c>
      <c r="I69" s="30">
        <v>0</v>
      </c>
      <c r="J69" s="30">
        <v>774755</v>
      </c>
      <c r="K69" s="30">
        <v>341216</v>
      </c>
      <c r="L69" s="30">
        <v>63807</v>
      </c>
      <c r="M69" s="30"/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</row>
    <row r="70" spans="1:20" s="28" customFormat="1" ht="27" customHeight="1" x14ac:dyDescent="0.2">
      <c r="A70" s="36"/>
      <c r="B70" s="37"/>
      <c r="C70" s="37"/>
      <c r="D70" s="148" t="s">
        <v>97</v>
      </c>
      <c r="E70" s="148"/>
      <c r="F70" s="149"/>
      <c r="H70" s="51">
        <f>SUM(H71:H73)</f>
        <v>94193235</v>
      </c>
      <c r="I70" s="51">
        <f t="shared" ref="I70:T70" si="22">SUM(I71:I73)</f>
        <v>11450549</v>
      </c>
      <c r="J70" s="51">
        <f t="shared" si="22"/>
        <v>7592675</v>
      </c>
      <c r="K70" s="51">
        <f t="shared" si="22"/>
        <v>10871636</v>
      </c>
      <c r="L70" s="51">
        <f t="shared" si="22"/>
        <v>4638309</v>
      </c>
      <c r="M70" s="51">
        <f t="shared" si="22"/>
        <v>8703419</v>
      </c>
      <c r="N70" s="51">
        <f t="shared" si="22"/>
        <v>9317541</v>
      </c>
      <c r="O70" s="51">
        <f t="shared" si="22"/>
        <v>8651234</v>
      </c>
      <c r="P70" s="51">
        <f t="shared" si="22"/>
        <v>6354387</v>
      </c>
      <c r="Q70" s="51">
        <f t="shared" si="22"/>
        <v>5100164</v>
      </c>
      <c r="R70" s="51">
        <f t="shared" si="22"/>
        <v>8019462</v>
      </c>
      <c r="S70" s="51">
        <f t="shared" si="22"/>
        <v>4577681</v>
      </c>
      <c r="T70" s="51">
        <f t="shared" si="22"/>
        <v>8916178</v>
      </c>
    </row>
    <row r="71" spans="1:20" s="28" customFormat="1" ht="18" customHeight="1" x14ac:dyDescent="0.2">
      <c r="A71" s="36"/>
      <c r="B71" s="37"/>
      <c r="C71" s="37"/>
      <c r="D71" s="62"/>
      <c r="E71" s="140" t="s">
        <v>98</v>
      </c>
      <c r="F71" s="141"/>
      <c r="H71" s="30">
        <f>SUM(I71:T71)</f>
        <v>4172868</v>
      </c>
      <c r="I71" s="63">
        <v>367367</v>
      </c>
      <c r="J71" s="63">
        <v>784937</v>
      </c>
      <c r="K71" s="63">
        <v>904196</v>
      </c>
      <c r="L71" s="63">
        <v>409921</v>
      </c>
      <c r="M71" s="63">
        <v>226041</v>
      </c>
      <c r="N71" s="63">
        <v>269070</v>
      </c>
      <c r="O71" s="63">
        <v>180339</v>
      </c>
      <c r="P71" s="63">
        <v>294123</v>
      </c>
      <c r="Q71" s="63">
        <v>277371</v>
      </c>
      <c r="R71" s="63">
        <v>267231</v>
      </c>
      <c r="S71" s="63">
        <v>175793</v>
      </c>
      <c r="T71" s="63">
        <v>16479</v>
      </c>
    </row>
    <row r="72" spans="1:20" s="28" customFormat="1" ht="33" customHeight="1" x14ac:dyDescent="0.2">
      <c r="A72" s="36"/>
      <c r="B72" s="37"/>
      <c r="C72" s="37"/>
      <c r="D72" s="62"/>
      <c r="E72" s="179" t="s">
        <v>99</v>
      </c>
      <c r="F72" s="180"/>
      <c r="H72" s="30">
        <f t="shared" si="3"/>
        <v>1804200</v>
      </c>
      <c r="I72" s="63">
        <v>54684</v>
      </c>
      <c r="J72" s="63">
        <v>170316</v>
      </c>
      <c r="K72" s="63">
        <v>168234</v>
      </c>
      <c r="L72" s="63">
        <v>170316</v>
      </c>
      <c r="M72" s="63">
        <v>168234</v>
      </c>
      <c r="N72" s="63">
        <v>170316</v>
      </c>
      <c r="O72" s="63">
        <v>168234</v>
      </c>
      <c r="P72" s="63">
        <v>170316</v>
      </c>
      <c r="Q72" s="63">
        <v>168234</v>
      </c>
      <c r="R72" s="63">
        <v>170316</v>
      </c>
      <c r="S72" s="63">
        <v>168234</v>
      </c>
      <c r="T72" s="63">
        <v>56766</v>
      </c>
    </row>
    <row r="73" spans="1:20" s="28" customFormat="1" ht="18.75" customHeight="1" x14ac:dyDescent="0.2">
      <c r="A73" s="36"/>
      <c r="B73" s="37"/>
      <c r="C73" s="37"/>
      <c r="D73" s="62"/>
      <c r="E73" s="140" t="s">
        <v>100</v>
      </c>
      <c r="F73" s="141"/>
      <c r="H73" s="50">
        <f>SUM(H74:H75)</f>
        <v>88216167</v>
      </c>
      <c r="I73" s="50">
        <f>SUM(I74:I75)</f>
        <v>11028498</v>
      </c>
      <c r="J73" s="50">
        <f>SUM(J74:J75)</f>
        <v>6637422</v>
      </c>
      <c r="K73" s="50">
        <f t="shared" ref="K73:T73" si="23">SUM(K74:K75)</f>
        <v>9799206</v>
      </c>
      <c r="L73" s="50">
        <f t="shared" si="23"/>
        <v>4058072</v>
      </c>
      <c r="M73" s="50">
        <f t="shared" si="23"/>
        <v>8309144</v>
      </c>
      <c r="N73" s="50">
        <f t="shared" si="23"/>
        <v>8878155</v>
      </c>
      <c r="O73" s="50">
        <f t="shared" si="23"/>
        <v>8302661</v>
      </c>
      <c r="P73" s="50">
        <f t="shared" si="23"/>
        <v>5889948</v>
      </c>
      <c r="Q73" s="50">
        <f t="shared" si="23"/>
        <v>4654559</v>
      </c>
      <c r="R73" s="50">
        <f t="shared" si="23"/>
        <v>7581915</v>
      </c>
      <c r="S73" s="50">
        <f t="shared" si="23"/>
        <v>4233654</v>
      </c>
      <c r="T73" s="50">
        <f t="shared" si="23"/>
        <v>8842933</v>
      </c>
    </row>
    <row r="74" spans="1:20" s="28" customFormat="1" ht="30" customHeight="1" x14ac:dyDescent="0.2">
      <c r="A74" s="36"/>
      <c r="B74" s="37"/>
      <c r="C74" s="37"/>
      <c r="D74" s="62"/>
      <c r="E74" s="64"/>
      <c r="F74" s="65" t="s">
        <v>101</v>
      </c>
      <c r="H74" s="30">
        <f t="shared" si="3"/>
        <v>58890973</v>
      </c>
      <c r="I74" s="63">
        <v>7824577</v>
      </c>
      <c r="J74" s="63">
        <v>3994064</v>
      </c>
      <c r="K74" s="63">
        <v>7451482</v>
      </c>
      <c r="L74" s="63">
        <v>1527849</v>
      </c>
      <c r="M74" s="63">
        <v>6648869</v>
      </c>
      <c r="N74" s="63">
        <v>7166529</v>
      </c>
      <c r="O74" s="63">
        <v>5409082</v>
      </c>
      <c r="P74" s="63">
        <v>3371700</v>
      </c>
      <c r="Q74" s="63">
        <v>2549447</v>
      </c>
      <c r="R74" s="63">
        <v>5307511</v>
      </c>
      <c r="S74" s="63">
        <v>2121915</v>
      </c>
      <c r="T74" s="63">
        <v>5517948</v>
      </c>
    </row>
    <row r="75" spans="1:20" s="28" customFormat="1" ht="15.75" customHeight="1" x14ac:dyDescent="0.2">
      <c r="A75" s="36"/>
      <c r="B75" s="37"/>
      <c r="C75" s="37"/>
      <c r="D75" s="62"/>
      <c r="E75" s="64"/>
      <c r="F75" s="66" t="s">
        <v>102</v>
      </c>
      <c r="H75" s="30">
        <f t="shared" si="3"/>
        <v>29325194</v>
      </c>
      <c r="I75" s="63">
        <v>3203921</v>
      </c>
      <c r="J75" s="63">
        <v>2643358</v>
      </c>
      <c r="K75" s="63">
        <v>2347724</v>
      </c>
      <c r="L75" s="63">
        <v>2530223</v>
      </c>
      <c r="M75" s="63">
        <v>1660275</v>
      </c>
      <c r="N75" s="63">
        <v>1711626</v>
      </c>
      <c r="O75" s="63">
        <v>2893579</v>
      </c>
      <c r="P75" s="63">
        <v>2518248</v>
      </c>
      <c r="Q75" s="63">
        <v>2105112</v>
      </c>
      <c r="R75" s="63">
        <v>2274404</v>
      </c>
      <c r="S75" s="63">
        <v>2111739</v>
      </c>
      <c r="T75" s="63">
        <v>3324985</v>
      </c>
    </row>
    <row r="76" spans="1:20" s="28" customFormat="1" ht="15.75" customHeight="1" x14ac:dyDescent="0.2">
      <c r="A76" s="36"/>
      <c r="B76" s="37"/>
      <c r="C76" s="37"/>
      <c r="D76" s="148" t="s">
        <v>103</v>
      </c>
      <c r="E76" s="148"/>
      <c r="F76" s="149"/>
      <c r="H76" s="51">
        <f>SUM(H77:H78)</f>
        <v>669061551</v>
      </c>
      <c r="I76" s="51">
        <f t="shared" ref="I76:T76" si="24">SUM(I77:I78)</f>
        <v>86355393</v>
      </c>
      <c r="J76" s="51">
        <f t="shared" si="24"/>
        <v>88062319</v>
      </c>
      <c r="K76" s="51">
        <f t="shared" si="24"/>
        <v>89007655</v>
      </c>
      <c r="L76" s="51">
        <f t="shared" si="24"/>
        <v>77423390</v>
      </c>
      <c r="M76" s="51">
        <f t="shared" si="24"/>
        <v>73276432</v>
      </c>
      <c r="N76" s="51">
        <f t="shared" si="24"/>
        <v>69626079</v>
      </c>
      <c r="O76" s="51">
        <f t="shared" si="24"/>
        <v>31753177</v>
      </c>
      <c r="P76" s="51">
        <f t="shared" si="24"/>
        <v>39210754</v>
      </c>
      <c r="Q76" s="51">
        <f t="shared" si="24"/>
        <v>40728864</v>
      </c>
      <c r="R76" s="51">
        <f t="shared" si="24"/>
        <v>27452873</v>
      </c>
      <c r="S76" s="51">
        <f t="shared" si="24"/>
        <v>23539883</v>
      </c>
      <c r="T76" s="51">
        <f t="shared" si="24"/>
        <v>22624732</v>
      </c>
    </row>
    <row r="77" spans="1:20" s="28" customFormat="1" ht="14.25" customHeight="1" x14ac:dyDescent="0.2">
      <c r="A77" s="36"/>
      <c r="B77" s="37"/>
      <c r="C77" s="37"/>
      <c r="D77" s="62"/>
      <c r="E77" s="140" t="s">
        <v>104</v>
      </c>
      <c r="F77" s="141"/>
      <c r="H77" s="30">
        <f t="shared" ref="H77:H138" si="25">SUM(I77:T77)</f>
        <v>24942747</v>
      </c>
      <c r="I77" s="30">
        <v>2834041</v>
      </c>
      <c r="J77" s="50">
        <v>2405466</v>
      </c>
      <c r="K77" s="50">
        <v>2477579</v>
      </c>
      <c r="L77" s="50">
        <v>2408791</v>
      </c>
      <c r="M77" s="50">
        <v>2498407</v>
      </c>
      <c r="N77" s="50">
        <v>1704884</v>
      </c>
      <c r="O77" s="50">
        <v>1540097</v>
      </c>
      <c r="P77" s="50">
        <v>1413032</v>
      </c>
      <c r="Q77" s="50">
        <v>1505906</v>
      </c>
      <c r="R77" s="50">
        <v>3447361</v>
      </c>
      <c r="S77" s="50">
        <v>1580854</v>
      </c>
      <c r="T77" s="50">
        <v>1126329</v>
      </c>
    </row>
    <row r="78" spans="1:20" s="28" customFormat="1" ht="21.75" customHeight="1" x14ac:dyDescent="0.2">
      <c r="A78" s="36"/>
      <c r="B78" s="37"/>
      <c r="C78" s="37"/>
      <c r="D78" s="67"/>
      <c r="E78" s="140" t="s">
        <v>105</v>
      </c>
      <c r="F78" s="141"/>
      <c r="H78" s="30">
        <f t="shared" si="25"/>
        <v>644118804</v>
      </c>
      <c r="I78" s="30">
        <v>83521352</v>
      </c>
      <c r="J78" s="30">
        <v>85656853</v>
      </c>
      <c r="K78" s="30">
        <v>86530076</v>
      </c>
      <c r="L78" s="30">
        <v>75014599</v>
      </c>
      <c r="M78" s="30">
        <v>70778025</v>
      </c>
      <c r="N78" s="30">
        <v>67921195</v>
      </c>
      <c r="O78" s="30">
        <v>30213080</v>
      </c>
      <c r="P78" s="30">
        <v>37797722</v>
      </c>
      <c r="Q78" s="30">
        <v>39222958</v>
      </c>
      <c r="R78" s="30">
        <v>24005512</v>
      </c>
      <c r="S78" s="30">
        <v>21959029</v>
      </c>
      <c r="T78" s="30">
        <v>21498403</v>
      </c>
    </row>
    <row r="79" spans="1:20" s="28" customFormat="1" ht="31.5" customHeight="1" x14ac:dyDescent="0.2">
      <c r="A79" s="59"/>
      <c r="B79" s="60"/>
      <c r="C79" s="60"/>
      <c r="D79" s="171" t="s">
        <v>106</v>
      </c>
      <c r="E79" s="171"/>
      <c r="F79" s="172"/>
      <c r="H79" s="51">
        <f>H80+H84</f>
        <v>7459269</v>
      </c>
      <c r="I79" s="51">
        <f t="shared" ref="I79:T79" si="26">I80+I84</f>
        <v>843713</v>
      </c>
      <c r="J79" s="51">
        <f t="shared" si="26"/>
        <v>719284</v>
      </c>
      <c r="K79" s="51">
        <f t="shared" si="26"/>
        <v>114591</v>
      </c>
      <c r="L79" s="51">
        <f t="shared" si="26"/>
        <v>426101</v>
      </c>
      <c r="M79" s="51">
        <f t="shared" si="26"/>
        <v>76391</v>
      </c>
      <c r="N79" s="51">
        <f t="shared" si="26"/>
        <v>645145</v>
      </c>
      <c r="O79" s="51">
        <f t="shared" si="26"/>
        <v>1688708</v>
      </c>
      <c r="P79" s="51">
        <f t="shared" si="26"/>
        <v>2328251</v>
      </c>
      <c r="Q79" s="51">
        <f t="shared" si="26"/>
        <v>47743</v>
      </c>
      <c r="R79" s="51">
        <f t="shared" si="26"/>
        <v>435151</v>
      </c>
      <c r="S79" s="51">
        <f t="shared" si="26"/>
        <v>134191</v>
      </c>
      <c r="T79" s="51">
        <f t="shared" si="26"/>
        <v>0</v>
      </c>
    </row>
    <row r="80" spans="1:20" s="28" customFormat="1" ht="17.25" customHeight="1" x14ac:dyDescent="0.2">
      <c r="A80" s="59"/>
      <c r="B80" s="60"/>
      <c r="C80" s="60"/>
      <c r="D80" s="64"/>
      <c r="E80" s="68" t="s">
        <v>107</v>
      </c>
      <c r="F80" s="69"/>
      <c r="H80" s="50">
        <f>H81+H82+H83</f>
        <v>4757014</v>
      </c>
      <c r="I80" s="50">
        <f t="shared" ref="I80:T80" si="27">I81+I82+I83</f>
        <v>843713</v>
      </c>
      <c r="J80" s="50">
        <f t="shared" si="27"/>
        <v>719284</v>
      </c>
      <c r="K80" s="50">
        <f t="shared" si="27"/>
        <v>114591</v>
      </c>
      <c r="L80" s="50">
        <f t="shared" si="27"/>
        <v>426101</v>
      </c>
      <c r="M80" s="50">
        <f t="shared" si="27"/>
        <v>76391</v>
      </c>
      <c r="N80" s="50">
        <f t="shared" si="27"/>
        <v>645145</v>
      </c>
      <c r="O80" s="50">
        <f t="shared" si="27"/>
        <v>337581</v>
      </c>
      <c r="P80" s="50">
        <f t="shared" si="27"/>
        <v>977123</v>
      </c>
      <c r="Q80" s="50">
        <f t="shared" si="27"/>
        <v>47743</v>
      </c>
      <c r="R80" s="50">
        <f t="shared" si="27"/>
        <v>435151</v>
      </c>
      <c r="S80" s="50">
        <f t="shared" si="27"/>
        <v>134191</v>
      </c>
      <c r="T80" s="50">
        <f t="shared" si="27"/>
        <v>0</v>
      </c>
    </row>
    <row r="81" spans="1:20" s="28" customFormat="1" ht="17.25" customHeight="1" x14ac:dyDescent="0.2">
      <c r="A81" s="59"/>
      <c r="B81" s="60"/>
      <c r="C81" s="60"/>
      <c r="D81" s="64"/>
      <c r="E81" s="68"/>
      <c r="F81" s="66" t="s">
        <v>108</v>
      </c>
      <c r="H81" s="30">
        <f t="shared" si="25"/>
        <v>151224</v>
      </c>
      <c r="I81" s="30">
        <v>41544</v>
      </c>
      <c r="J81" s="50">
        <v>0</v>
      </c>
      <c r="K81" s="50">
        <v>0</v>
      </c>
      <c r="L81" s="50">
        <v>34068</v>
      </c>
      <c r="M81" s="50">
        <v>0</v>
      </c>
      <c r="N81" s="50">
        <v>0</v>
      </c>
      <c r="O81" s="50">
        <v>41544</v>
      </c>
      <c r="P81" s="50">
        <v>0</v>
      </c>
      <c r="Q81" s="50">
        <v>0</v>
      </c>
      <c r="R81" s="50">
        <v>34068</v>
      </c>
      <c r="S81" s="50">
        <v>0</v>
      </c>
      <c r="T81" s="50">
        <v>0</v>
      </c>
    </row>
    <row r="82" spans="1:20" s="28" customFormat="1" ht="26.25" customHeight="1" x14ac:dyDescent="0.2">
      <c r="A82" s="59"/>
      <c r="B82" s="60"/>
      <c r="C82" s="60"/>
      <c r="D82" s="64"/>
      <c r="E82" s="68"/>
      <c r="F82" s="65" t="s">
        <v>109</v>
      </c>
      <c r="H82" s="30">
        <f t="shared" si="25"/>
        <v>561000</v>
      </c>
      <c r="I82" s="30">
        <v>0</v>
      </c>
      <c r="J82" s="50">
        <v>280000</v>
      </c>
      <c r="K82" s="50">
        <v>0</v>
      </c>
      <c r="L82" s="50">
        <v>500</v>
      </c>
      <c r="M82" s="50">
        <v>0</v>
      </c>
      <c r="N82" s="50">
        <v>0</v>
      </c>
      <c r="O82" s="50">
        <v>0</v>
      </c>
      <c r="P82" s="50">
        <v>280000</v>
      </c>
      <c r="Q82" s="50">
        <v>0</v>
      </c>
      <c r="R82" s="50">
        <v>0</v>
      </c>
      <c r="S82" s="50">
        <v>500</v>
      </c>
      <c r="T82" s="50">
        <v>0</v>
      </c>
    </row>
    <row r="83" spans="1:20" s="28" customFormat="1" ht="17.25" customHeight="1" x14ac:dyDescent="0.2">
      <c r="A83" s="59"/>
      <c r="B83" s="60"/>
      <c r="C83" s="60"/>
      <c r="D83" s="64"/>
      <c r="E83" s="68"/>
      <c r="F83" s="66" t="s">
        <v>73</v>
      </c>
      <c r="H83" s="30">
        <f t="shared" si="25"/>
        <v>4044790</v>
      </c>
      <c r="I83" s="30">
        <v>802169</v>
      </c>
      <c r="J83" s="50">
        <v>439284</v>
      </c>
      <c r="K83" s="50">
        <v>114591</v>
      </c>
      <c r="L83" s="50">
        <v>391533</v>
      </c>
      <c r="M83" s="50">
        <v>76391</v>
      </c>
      <c r="N83" s="50">
        <v>645145</v>
      </c>
      <c r="O83" s="50">
        <v>296037</v>
      </c>
      <c r="P83" s="50">
        <v>697123</v>
      </c>
      <c r="Q83" s="50">
        <v>47743</v>
      </c>
      <c r="R83" s="50">
        <v>401083</v>
      </c>
      <c r="S83" s="50">
        <v>133691</v>
      </c>
      <c r="T83" s="50">
        <v>0</v>
      </c>
    </row>
    <row r="84" spans="1:20" s="28" customFormat="1" ht="41.25" customHeight="1" x14ac:dyDescent="0.2">
      <c r="A84" s="36"/>
      <c r="B84" s="37"/>
      <c r="C84" s="37"/>
      <c r="D84" s="64"/>
      <c r="E84" s="175" t="s">
        <v>110</v>
      </c>
      <c r="F84" s="176"/>
      <c r="H84" s="30">
        <f t="shared" si="25"/>
        <v>2702255</v>
      </c>
      <c r="I84" s="3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1351127</v>
      </c>
      <c r="P84" s="50">
        <v>1351128</v>
      </c>
      <c r="Q84" s="50">
        <v>0</v>
      </c>
      <c r="R84" s="50">
        <v>0</v>
      </c>
      <c r="S84" s="50">
        <v>0</v>
      </c>
      <c r="T84" s="50">
        <v>0</v>
      </c>
    </row>
    <row r="85" spans="1:20" s="28" customFormat="1" ht="15" customHeight="1" x14ac:dyDescent="0.2">
      <c r="A85" s="36"/>
      <c r="B85" s="37"/>
      <c r="C85" s="37"/>
      <c r="D85" s="171" t="s">
        <v>111</v>
      </c>
      <c r="E85" s="171"/>
      <c r="F85" s="172"/>
      <c r="H85" s="51">
        <f>H86</f>
        <v>25330079</v>
      </c>
      <c r="I85" s="51">
        <f t="shared" ref="I85:T85" si="28">I86</f>
        <v>479585</v>
      </c>
      <c r="J85" s="51">
        <f t="shared" si="28"/>
        <v>482552</v>
      </c>
      <c r="K85" s="51">
        <f t="shared" si="28"/>
        <v>495083</v>
      </c>
      <c r="L85" s="51">
        <f t="shared" si="28"/>
        <v>490883</v>
      </c>
      <c r="M85" s="51">
        <f t="shared" si="28"/>
        <v>482250</v>
      </c>
      <c r="N85" s="51">
        <f t="shared" si="28"/>
        <v>3299920</v>
      </c>
      <c r="O85" s="51">
        <f t="shared" si="28"/>
        <v>3282296</v>
      </c>
      <c r="P85" s="51">
        <f t="shared" si="28"/>
        <v>3241191</v>
      </c>
      <c r="Q85" s="51">
        <f t="shared" si="28"/>
        <v>3296195</v>
      </c>
      <c r="R85" s="51">
        <f t="shared" si="28"/>
        <v>3288315</v>
      </c>
      <c r="S85" s="51">
        <f t="shared" si="28"/>
        <v>3295579</v>
      </c>
      <c r="T85" s="51">
        <f t="shared" si="28"/>
        <v>3196230</v>
      </c>
    </row>
    <row r="86" spans="1:20" s="73" customFormat="1" ht="33.75" customHeight="1" x14ac:dyDescent="0.25">
      <c r="A86" s="70"/>
      <c r="B86" s="71"/>
      <c r="C86" s="72"/>
      <c r="D86" s="72"/>
      <c r="E86" s="69" t="s">
        <v>112</v>
      </c>
      <c r="F86" s="69"/>
      <c r="H86" s="74">
        <f t="shared" si="25"/>
        <v>25330079</v>
      </c>
      <c r="I86" s="74">
        <v>479585</v>
      </c>
      <c r="J86" s="75">
        <v>482552</v>
      </c>
      <c r="K86" s="75">
        <v>495083</v>
      </c>
      <c r="L86" s="75">
        <v>490883</v>
      </c>
      <c r="M86" s="75">
        <v>482250</v>
      </c>
      <c r="N86" s="75">
        <v>3299920</v>
      </c>
      <c r="O86" s="75">
        <v>3282296</v>
      </c>
      <c r="P86" s="75">
        <v>3241191</v>
      </c>
      <c r="Q86" s="75">
        <v>3296195</v>
      </c>
      <c r="R86" s="75">
        <v>3288315</v>
      </c>
      <c r="S86" s="75">
        <v>3295579</v>
      </c>
      <c r="T86" s="75">
        <v>3196230</v>
      </c>
    </row>
    <row r="87" spans="1:20" s="28" customFormat="1" ht="30" customHeight="1" x14ac:dyDescent="0.2">
      <c r="A87" s="36"/>
      <c r="B87" s="37"/>
      <c r="C87" s="32"/>
      <c r="D87" s="148" t="s">
        <v>113</v>
      </c>
      <c r="E87" s="148"/>
      <c r="F87" s="149"/>
      <c r="H87" s="51">
        <f>H88</f>
        <v>545867</v>
      </c>
      <c r="I87" s="51">
        <f t="shared" ref="I87:T87" si="29">I88</f>
        <v>45489</v>
      </c>
      <c r="J87" s="51">
        <f t="shared" si="29"/>
        <v>45489</v>
      </c>
      <c r="K87" s="51">
        <f t="shared" si="29"/>
        <v>45489</v>
      </c>
      <c r="L87" s="51">
        <f t="shared" si="29"/>
        <v>45489</v>
      </c>
      <c r="M87" s="51">
        <f t="shared" si="29"/>
        <v>45489</v>
      </c>
      <c r="N87" s="51">
        <f t="shared" si="29"/>
        <v>45489</v>
      </c>
      <c r="O87" s="51">
        <f t="shared" si="29"/>
        <v>45489</v>
      </c>
      <c r="P87" s="51">
        <f>P88</f>
        <v>45489</v>
      </c>
      <c r="Q87" s="51">
        <f t="shared" si="29"/>
        <v>45489</v>
      </c>
      <c r="R87" s="51">
        <f t="shared" si="29"/>
        <v>45489</v>
      </c>
      <c r="S87" s="51">
        <f t="shared" si="29"/>
        <v>45489</v>
      </c>
      <c r="T87" s="51">
        <f t="shared" si="29"/>
        <v>45488</v>
      </c>
    </row>
    <row r="88" spans="1:20" s="28" customFormat="1" ht="18" customHeight="1" x14ac:dyDescent="0.2">
      <c r="A88" s="36"/>
      <c r="B88" s="37"/>
      <c r="C88" s="32"/>
      <c r="D88" s="62"/>
      <c r="E88" s="140" t="s">
        <v>114</v>
      </c>
      <c r="F88" s="141"/>
      <c r="H88" s="30">
        <f t="shared" si="25"/>
        <v>545867</v>
      </c>
      <c r="I88" s="30">
        <v>45489</v>
      </c>
      <c r="J88" s="30">
        <v>45489</v>
      </c>
      <c r="K88" s="30">
        <v>45489</v>
      </c>
      <c r="L88" s="30">
        <v>45489</v>
      </c>
      <c r="M88" s="30">
        <v>45489</v>
      </c>
      <c r="N88" s="30">
        <v>45489</v>
      </c>
      <c r="O88" s="30">
        <v>45489</v>
      </c>
      <c r="P88" s="30">
        <v>45489</v>
      </c>
      <c r="Q88" s="30">
        <v>45489</v>
      </c>
      <c r="R88" s="30">
        <v>45489</v>
      </c>
      <c r="S88" s="30">
        <v>45489</v>
      </c>
      <c r="T88" s="30">
        <v>45488</v>
      </c>
    </row>
    <row r="89" spans="1:20" s="28" customFormat="1" ht="18.75" customHeight="1" x14ac:dyDescent="0.2">
      <c r="A89" s="36"/>
      <c r="B89" s="37"/>
      <c r="C89" s="32"/>
      <c r="D89" s="171" t="s">
        <v>115</v>
      </c>
      <c r="E89" s="171"/>
      <c r="F89" s="172"/>
      <c r="H89" s="51">
        <f>SUM(H90:H91)</f>
        <v>84688206</v>
      </c>
      <c r="I89" s="51">
        <f t="shared" ref="I89:T89" si="30">SUM(I90:I91)</f>
        <v>7132089</v>
      </c>
      <c r="J89" s="51">
        <f t="shared" si="30"/>
        <v>7050557</v>
      </c>
      <c r="K89" s="51">
        <f t="shared" si="30"/>
        <v>7050557</v>
      </c>
      <c r="L89" s="51">
        <f t="shared" si="30"/>
        <v>7050557</v>
      </c>
      <c r="M89" s="51">
        <f t="shared" si="30"/>
        <v>7050557</v>
      </c>
      <c r="N89" s="51">
        <f t="shared" si="30"/>
        <v>7050557</v>
      </c>
      <c r="O89" s="51">
        <f t="shared" si="30"/>
        <v>7050557</v>
      </c>
      <c r="P89" s="51">
        <f t="shared" si="30"/>
        <v>7050557</v>
      </c>
      <c r="Q89" s="51">
        <f t="shared" si="30"/>
        <v>7050557</v>
      </c>
      <c r="R89" s="51">
        <f t="shared" si="30"/>
        <v>7050557</v>
      </c>
      <c r="S89" s="51">
        <f t="shared" si="30"/>
        <v>7050557</v>
      </c>
      <c r="T89" s="51">
        <f t="shared" si="30"/>
        <v>7050547</v>
      </c>
    </row>
    <row r="90" spans="1:20" s="28" customFormat="1" ht="19.5" customHeight="1" x14ac:dyDescent="0.2">
      <c r="A90" s="36"/>
      <c r="B90" s="37"/>
      <c r="C90" s="32"/>
      <c r="D90" s="62"/>
      <c r="E90" s="140" t="s">
        <v>116</v>
      </c>
      <c r="F90" s="141"/>
      <c r="H90" s="30">
        <f t="shared" si="25"/>
        <v>725767</v>
      </c>
      <c r="I90" s="30">
        <v>60481</v>
      </c>
      <c r="J90" s="30">
        <v>60481</v>
      </c>
      <c r="K90" s="30">
        <v>60481</v>
      </c>
      <c r="L90" s="30">
        <v>60481</v>
      </c>
      <c r="M90" s="30">
        <v>60481</v>
      </c>
      <c r="N90" s="30">
        <v>60481</v>
      </c>
      <c r="O90" s="30">
        <v>60481</v>
      </c>
      <c r="P90" s="30">
        <v>60481</v>
      </c>
      <c r="Q90" s="30">
        <v>60481</v>
      </c>
      <c r="R90" s="30">
        <v>60481</v>
      </c>
      <c r="S90" s="30">
        <v>60481</v>
      </c>
      <c r="T90" s="30">
        <v>60476</v>
      </c>
    </row>
    <row r="91" spans="1:20" s="28" customFormat="1" ht="14.25" customHeight="1" x14ac:dyDescent="0.2">
      <c r="A91" s="36"/>
      <c r="B91" s="37"/>
      <c r="C91" s="32"/>
      <c r="D91" s="62"/>
      <c r="E91" s="140" t="s">
        <v>117</v>
      </c>
      <c r="F91" s="141"/>
      <c r="H91" s="30">
        <f t="shared" si="25"/>
        <v>83962439</v>
      </c>
      <c r="I91" s="30">
        <v>7071608</v>
      </c>
      <c r="J91" s="50">
        <v>6990076</v>
      </c>
      <c r="K91" s="50">
        <v>6990076</v>
      </c>
      <c r="L91" s="50">
        <v>6990076</v>
      </c>
      <c r="M91" s="50">
        <v>6990076</v>
      </c>
      <c r="N91" s="50">
        <v>6990076</v>
      </c>
      <c r="O91" s="50">
        <v>6990076</v>
      </c>
      <c r="P91" s="50">
        <v>6990076</v>
      </c>
      <c r="Q91" s="50">
        <v>6990076</v>
      </c>
      <c r="R91" s="50">
        <v>6990076</v>
      </c>
      <c r="S91" s="50">
        <v>6990076</v>
      </c>
      <c r="T91" s="50">
        <v>6990071</v>
      </c>
    </row>
    <row r="92" spans="1:20" s="28" customFormat="1" ht="14.25" customHeight="1" x14ac:dyDescent="0.2">
      <c r="A92" s="36"/>
      <c r="B92" s="37"/>
      <c r="C92" s="32"/>
      <c r="D92" s="171" t="s">
        <v>75</v>
      </c>
      <c r="E92" s="171"/>
      <c r="F92" s="172"/>
      <c r="H92" s="51">
        <f>SUM(H93:H95)</f>
        <v>2354776</v>
      </c>
      <c r="I92" s="51">
        <f t="shared" ref="I92:T92" si="31">SUM(I93:I95)</f>
        <v>366912</v>
      </c>
      <c r="J92" s="51">
        <f t="shared" si="31"/>
        <v>209134</v>
      </c>
      <c r="K92" s="51">
        <f t="shared" si="31"/>
        <v>134086</v>
      </c>
      <c r="L92" s="51">
        <f t="shared" si="31"/>
        <v>133234</v>
      </c>
      <c r="M92" s="51">
        <f t="shared" si="31"/>
        <v>133888</v>
      </c>
      <c r="N92" s="51">
        <f t="shared" si="31"/>
        <v>132333</v>
      </c>
      <c r="O92" s="51">
        <f t="shared" si="31"/>
        <v>461561</v>
      </c>
      <c r="P92" s="51">
        <f t="shared" si="31"/>
        <v>251133</v>
      </c>
      <c r="Q92" s="51">
        <f t="shared" si="31"/>
        <v>134446</v>
      </c>
      <c r="R92" s="51">
        <f t="shared" si="31"/>
        <v>133055</v>
      </c>
      <c r="S92" s="51">
        <f t="shared" si="31"/>
        <v>132676</v>
      </c>
      <c r="T92" s="51">
        <f t="shared" si="31"/>
        <v>132318</v>
      </c>
    </row>
    <row r="93" spans="1:20" s="28" customFormat="1" ht="21.75" customHeight="1" x14ac:dyDescent="0.2">
      <c r="A93" s="36"/>
      <c r="B93" s="37"/>
      <c r="C93" s="32"/>
      <c r="D93" s="76"/>
      <c r="E93" s="167" t="s">
        <v>118</v>
      </c>
      <c r="F93" s="168"/>
      <c r="H93" s="30">
        <f t="shared" si="25"/>
        <v>210348</v>
      </c>
      <c r="I93" s="30">
        <v>33207</v>
      </c>
      <c r="J93" s="50">
        <v>18705</v>
      </c>
      <c r="K93" s="50">
        <v>11758</v>
      </c>
      <c r="L93" s="50">
        <v>11758</v>
      </c>
      <c r="M93" s="50">
        <v>11725</v>
      </c>
      <c r="N93" s="50">
        <v>11725</v>
      </c>
      <c r="O93" s="50">
        <v>41821</v>
      </c>
      <c r="P93" s="50">
        <v>22632</v>
      </c>
      <c r="Q93" s="50">
        <v>11791</v>
      </c>
      <c r="R93" s="50">
        <v>11742</v>
      </c>
      <c r="S93" s="50">
        <v>11742</v>
      </c>
      <c r="T93" s="50">
        <v>11742</v>
      </c>
    </row>
    <row r="94" spans="1:20" s="28" customFormat="1" ht="29.25" customHeight="1" x14ac:dyDescent="0.2">
      <c r="A94" s="36"/>
      <c r="B94" s="37"/>
      <c r="C94" s="32"/>
      <c r="D94" s="76"/>
      <c r="E94" s="173" t="s">
        <v>119</v>
      </c>
      <c r="F94" s="174"/>
      <c r="H94" s="30">
        <f t="shared" si="25"/>
        <v>2081404</v>
      </c>
      <c r="I94" s="30">
        <v>328578</v>
      </c>
      <c r="J94" s="50">
        <v>185084</v>
      </c>
      <c r="K94" s="50">
        <v>116349</v>
      </c>
      <c r="L94" s="50">
        <v>116349</v>
      </c>
      <c r="M94" s="50">
        <v>116022</v>
      </c>
      <c r="N94" s="50">
        <v>116022</v>
      </c>
      <c r="O94" s="50">
        <v>413817</v>
      </c>
      <c r="P94" s="50">
        <v>223949</v>
      </c>
      <c r="Q94" s="50">
        <v>116676</v>
      </c>
      <c r="R94" s="50">
        <v>116186</v>
      </c>
      <c r="S94" s="50">
        <v>116186</v>
      </c>
      <c r="T94" s="50">
        <v>116186</v>
      </c>
    </row>
    <row r="95" spans="1:20" s="28" customFormat="1" ht="18.75" customHeight="1" x14ac:dyDescent="0.2">
      <c r="A95" s="59"/>
      <c r="B95" s="60"/>
      <c r="C95" s="27"/>
      <c r="D95" s="62"/>
      <c r="E95" s="140" t="s">
        <v>120</v>
      </c>
      <c r="F95" s="141"/>
      <c r="H95" s="30">
        <f t="shared" si="25"/>
        <v>63024</v>
      </c>
      <c r="I95" s="30">
        <v>5127</v>
      </c>
      <c r="J95" s="50">
        <v>5345</v>
      </c>
      <c r="K95" s="50">
        <v>5979</v>
      </c>
      <c r="L95" s="50">
        <v>5127</v>
      </c>
      <c r="M95" s="50">
        <v>6141</v>
      </c>
      <c r="N95" s="50">
        <v>4586</v>
      </c>
      <c r="O95" s="50">
        <v>5923</v>
      </c>
      <c r="P95" s="50">
        <v>4552</v>
      </c>
      <c r="Q95" s="50">
        <v>5979</v>
      </c>
      <c r="R95" s="50">
        <v>5127</v>
      </c>
      <c r="S95" s="50">
        <v>4748</v>
      </c>
      <c r="T95" s="50">
        <v>4390</v>
      </c>
    </row>
    <row r="96" spans="1:20" s="28" customFormat="1" ht="33.75" customHeight="1" x14ac:dyDescent="0.2">
      <c r="A96" s="59"/>
      <c r="B96" s="60"/>
      <c r="C96" s="27"/>
      <c r="D96" s="171" t="s">
        <v>121</v>
      </c>
      <c r="E96" s="171"/>
      <c r="F96" s="172"/>
      <c r="H96" s="51">
        <f>SUM(H97:H98)</f>
        <v>9568711</v>
      </c>
      <c r="I96" s="51">
        <f t="shared" ref="I96:T96" si="32">SUM(I97:I98)</f>
        <v>905504</v>
      </c>
      <c r="J96" s="51">
        <f t="shared" si="32"/>
        <v>835363</v>
      </c>
      <c r="K96" s="51">
        <f t="shared" si="32"/>
        <v>831925</v>
      </c>
      <c r="L96" s="51">
        <f t="shared" si="32"/>
        <v>711501</v>
      </c>
      <c r="M96" s="51">
        <f t="shared" si="32"/>
        <v>755334</v>
      </c>
      <c r="N96" s="51">
        <f t="shared" si="32"/>
        <v>1068089</v>
      </c>
      <c r="O96" s="51">
        <f t="shared" si="32"/>
        <v>719924</v>
      </c>
      <c r="P96" s="51">
        <f t="shared" si="32"/>
        <v>756064</v>
      </c>
      <c r="Q96" s="51">
        <f t="shared" si="32"/>
        <v>825927</v>
      </c>
      <c r="R96" s="51">
        <f t="shared" si="32"/>
        <v>672890</v>
      </c>
      <c r="S96" s="51">
        <f t="shared" si="32"/>
        <v>747856</v>
      </c>
      <c r="T96" s="51">
        <f t="shared" si="32"/>
        <v>738334</v>
      </c>
    </row>
    <row r="97" spans="1:20" s="28" customFormat="1" ht="18.75" customHeight="1" x14ac:dyDescent="0.2">
      <c r="A97" s="36"/>
      <c r="B97" s="37"/>
      <c r="C97" s="32"/>
      <c r="D97" s="62"/>
      <c r="E97" s="140" t="s">
        <v>122</v>
      </c>
      <c r="F97" s="141"/>
      <c r="H97" s="30">
        <f t="shared" si="25"/>
        <v>6583103</v>
      </c>
      <c r="I97" s="30">
        <v>420800</v>
      </c>
      <c r="J97" s="30">
        <v>518277</v>
      </c>
      <c r="K97" s="30">
        <v>571923</v>
      </c>
      <c r="L97" s="30">
        <v>530309</v>
      </c>
      <c r="M97" s="30">
        <v>536370</v>
      </c>
      <c r="N97" s="30">
        <v>571799</v>
      </c>
      <c r="O97" s="30">
        <v>592834</v>
      </c>
      <c r="P97" s="30">
        <v>576008</v>
      </c>
      <c r="Q97" s="30">
        <v>645871</v>
      </c>
      <c r="R97" s="30">
        <v>492834</v>
      </c>
      <c r="S97" s="30">
        <v>567800</v>
      </c>
      <c r="T97" s="30">
        <v>558278</v>
      </c>
    </row>
    <row r="98" spans="1:20" s="28" customFormat="1" ht="27.75" customHeight="1" x14ac:dyDescent="0.2">
      <c r="A98" s="36"/>
      <c r="B98" s="37"/>
      <c r="C98" s="32"/>
      <c r="D98" s="62"/>
      <c r="E98" s="140" t="s">
        <v>123</v>
      </c>
      <c r="F98" s="141"/>
      <c r="H98" s="30">
        <f t="shared" si="25"/>
        <v>2985608</v>
      </c>
      <c r="I98" s="30">
        <v>484704</v>
      </c>
      <c r="J98" s="50">
        <v>317086</v>
      </c>
      <c r="K98" s="50">
        <v>260002</v>
      </c>
      <c r="L98" s="50">
        <v>181192</v>
      </c>
      <c r="M98" s="50">
        <v>218964</v>
      </c>
      <c r="N98" s="50">
        <v>496290</v>
      </c>
      <c r="O98" s="50">
        <v>127090</v>
      </c>
      <c r="P98" s="50">
        <v>180056</v>
      </c>
      <c r="Q98" s="50">
        <v>180056</v>
      </c>
      <c r="R98" s="50">
        <v>180056</v>
      </c>
      <c r="S98" s="50">
        <v>180056</v>
      </c>
      <c r="T98" s="50">
        <v>180056</v>
      </c>
    </row>
    <row r="99" spans="1:20" s="28" customFormat="1" ht="18" customHeight="1" x14ac:dyDescent="0.2">
      <c r="A99" s="36"/>
      <c r="B99" s="37"/>
      <c r="C99" s="32"/>
      <c r="D99" s="171" t="s">
        <v>124</v>
      </c>
      <c r="E99" s="171"/>
      <c r="F99" s="172"/>
      <c r="H99" s="51">
        <f>H100+H101</f>
        <v>7377338</v>
      </c>
      <c r="I99" s="51">
        <f t="shared" ref="I99:T99" si="33">I100+I101</f>
        <v>116085</v>
      </c>
      <c r="J99" s="51">
        <f t="shared" si="33"/>
        <v>232171</v>
      </c>
      <c r="K99" s="51">
        <f t="shared" si="33"/>
        <v>290214</v>
      </c>
      <c r="L99" s="51">
        <f t="shared" si="33"/>
        <v>290214</v>
      </c>
      <c r="M99" s="51">
        <f t="shared" si="33"/>
        <v>290272</v>
      </c>
      <c r="N99" s="51">
        <f t="shared" si="33"/>
        <v>348314</v>
      </c>
      <c r="O99" s="51">
        <f t="shared" si="33"/>
        <v>4765300</v>
      </c>
      <c r="P99" s="51">
        <f t="shared" si="33"/>
        <v>435320</v>
      </c>
      <c r="Q99" s="51">
        <f t="shared" si="33"/>
        <v>319235</v>
      </c>
      <c r="R99" s="51">
        <f t="shared" si="33"/>
        <v>145107</v>
      </c>
      <c r="S99" s="51">
        <f t="shared" si="33"/>
        <v>116085</v>
      </c>
      <c r="T99" s="51">
        <f t="shared" si="33"/>
        <v>29021</v>
      </c>
    </row>
    <row r="100" spans="1:20" s="28" customFormat="1" ht="18" customHeight="1" x14ac:dyDescent="0.2">
      <c r="A100" s="36"/>
      <c r="B100" s="37"/>
      <c r="C100" s="32"/>
      <c r="D100" s="62"/>
      <c r="E100" s="140" t="s">
        <v>125</v>
      </c>
      <c r="F100" s="141"/>
      <c r="H100" s="30">
        <f t="shared" si="25"/>
        <v>2902252</v>
      </c>
      <c r="I100" s="30">
        <v>116085</v>
      </c>
      <c r="J100" s="50">
        <v>232171</v>
      </c>
      <c r="K100" s="50">
        <v>290214</v>
      </c>
      <c r="L100" s="50">
        <v>290214</v>
      </c>
      <c r="M100" s="50">
        <v>290272</v>
      </c>
      <c r="N100" s="50">
        <v>348314</v>
      </c>
      <c r="O100" s="50">
        <v>290214</v>
      </c>
      <c r="P100" s="50">
        <v>435320</v>
      </c>
      <c r="Q100" s="50">
        <v>319235</v>
      </c>
      <c r="R100" s="50">
        <v>145107</v>
      </c>
      <c r="S100" s="50">
        <v>116085</v>
      </c>
      <c r="T100" s="50">
        <v>29021</v>
      </c>
    </row>
    <row r="101" spans="1:20" s="28" customFormat="1" ht="18" customHeight="1" x14ac:dyDescent="0.2">
      <c r="A101" s="36"/>
      <c r="B101" s="37"/>
      <c r="C101" s="32"/>
      <c r="D101" s="62"/>
      <c r="E101" s="140" t="s">
        <v>126</v>
      </c>
      <c r="F101" s="141"/>
      <c r="H101" s="30">
        <f t="shared" si="25"/>
        <v>4475086</v>
      </c>
      <c r="I101" s="3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v>4475086</v>
      </c>
      <c r="P101" s="50">
        <v>0</v>
      </c>
      <c r="Q101" s="50">
        <v>0</v>
      </c>
      <c r="R101" s="50">
        <v>0</v>
      </c>
      <c r="S101" s="50">
        <v>0</v>
      </c>
      <c r="T101" s="50">
        <v>0</v>
      </c>
    </row>
    <row r="102" spans="1:20" s="28" customFormat="1" ht="18" customHeight="1" x14ac:dyDescent="0.2">
      <c r="A102" s="36"/>
      <c r="B102" s="37"/>
      <c r="C102" s="32"/>
      <c r="D102" s="171" t="s">
        <v>79</v>
      </c>
      <c r="E102" s="171"/>
      <c r="F102" s="172"/>
      <c r="H102" s="51">
        <f t="shared" ref="H102:T102" si="34">H103</f>
        <v>18632928</v>
      </c>
      <c r="I102" s="51">
        <f>I103</f>
        <v>0</v>
      </c>
      <c r="J102" s="51">
        <f t="shared" si="34"/>
        <v>0</v>
      </c>
      <c r="K102" s="51">
        <f t="shared" si="34"/>
        <v>0</v>
      </c>
      <c r="L102" s="51">
        <f t="shared" si="34"/>
        <v>0</v>
      </c>
      <c r="M102" s="51">
        <f t="shared" si="34"/>
        <v>5137564</v>
      </c>
      <c r="N102" s="51">
        <f t="shared" si="34"/>
        <v>0</v>
      </c>
      <c r="O102" s="51">
        <f t="shared" si="34"/>
        <v>13495364</v>
      </c>
      <c r="P102" s="51">
        <f t="shared" si="34"/>
        <v>0</v>
      </c>
      <c r="Q102" s="51">
        <f t="shared" si="34"/>
        <v>0</v>
      </c>
      <c r="R102" s="51">
        <f t="shared" si="34"/>
        <v>0</v>
      </c>
      <c r="S102" s="51">
        <f t="shared" si="34"/>
        <v>0</v>
      </c>
      <c r="T102" s="51">
        <f t="shared" si="34"/>
        <v>0</v>
      </c>
    </row>
    <row r="103" spans="1:20" s="28" customFormat="1" ht="18" customHeight="1" x14ac:dyDescent="0.2">
      <c r="A103" s="36"/>
      <c r="B103" s="37"/>
      <c r="C103" s="32"/>
      <c r="D103" s="62"/>
      <c r="E103" s="140" t="s">
        <v>127</v>
      </c>
      <c r="F103" s="141"/>
      <c r="H103" s="30">
        <f t="shared" si="25"/>
        <v>18632928</v>
      </c>
      <c r="I103" s="30">
        <v>0</v>
      </c>
      <c r="J103" s="50">
        <v>0</v>
      </c>
      <c r="K103" s="50">
        <v>0</v>
      </c>
      <c r="L103" s="50">
        <v>0</v>
      </c>
      <c r="M103" s="50">
        <v>5137564</v>
      </c>
      <c r="N103" s="50">
        <v>0</v>
      </c>
      <c r="O103" s="50">
        <v>13495364</v>
      </c>
      <c r="P103" s="50">
        <v>0</v>
      </c>
      <c r="Q103" s="50">
        <v>0</v>
      </c>
      <c r="R103" s="50">
        <v>0</v>
      </c>
      <c r="S103" s="50">
        <v>0</v>
      </c>
      <c r="T103" s="50">
        <v>0</v>
      </c>
    </row>
    <row r="104" spans="1:20" s="28" customFormat="1" ht="31.5" customHeight="1" x14ac:dyDescent="0.2">
      <c r="A104" s="36"/>
      <c r="B104" s="37"/>
      <c r="C104" s="32"/>
      <c r="D104" s="171" t="s">
        <v>128</v>
      </c>
      <c r="E104" s="171"/>
      <c r="F104" s="172"/>
      <c r="H104" s="51">
        <f>H105</f>
        <v>155744521</v>
      </c>
      <c r="I104" s="51">
        <f t="shared" ref="I104:T104" si="35">I105</f>
        <v>34436366</v>
      </c>
      <c r="J104" s="51">
        <f t="shared" si="35"/>
        <v>30192892</v>
      </c>
      <c r="K104" s="51">
        <f t="shared" si="35"/>
        <v>36481730</v>
      </c>
      <c r="L104" s="51">
        <f t="shared" si="35"/>
        <v>19030053</v>
      </c>
      <c r="M104" s="51">
        <f t="shared" si="35"/>
        <v>14474817</v>
      </c>
      <c r="N104" s="51">
        <f t="shared" si="35"/>
        <v>16964743</v>
      </c>
      <c r="O104" s="51">
        <f t="shared" si="35"/>
        <v>765302</v>
      </c>
      <c r="P104" s="51">
        <f t="shared" si="35"/>
        <v>845105</v>
      </c>
      <c r="Q104" s="51">
        <f t="shared" si="35"/>
        <v>776061</v>
      </c>
      <c r="R104" s="51">
        <f t="shared" si="35"/>
        <v>578892</v>
      </c>
      <c r="S104" s="51">
        <f t="shared" si="35"/>
        <v>534678</v>
      </c>
      <c r="T104" s="51">
        <f t="shared" si="35"/>
        <v>663882</v>
      </c>
    </row>
    <row r="105" spans="1:20" s="28" customFormat="1" ht="23.25" customHeight="1" x14ac:dyDescent="0.2">
      <c r="A105" s="36"/>
      <c r="B105" s="37"/>
      <c r="C105" s="32"/>
      <c r="D105" s="62"/>
      <c r="E105" s="140" t="s">
        <v>129</v>
      </c>
      <c r="F105" s="141"/>
      <c r="H105" s="30">
        <f t="shared" si="25"/>
        <v>155744521</v>
      </c>
      <c r="I105" s="30">
        <v>34436366</v>
      </c>
      <c r="J105" s="30">
        <v>30192892</v>
      </c>
      <c r="K105" s="30">
        <v>36481730</v>
      </c>
      <c r="L105" s="30">
        <v>19030053</v>
      </c>
      <c r="M105" s="30">
        <v>14474817</v>
      </c>
      <c r="N105" s="30">
        <v>16964743</v>
      </c>
      <c r="O105" s="30">
        <v>765302</v>
      </c>
      <c r="P105" s="30">
        <v>845105</v>
      </c>
      <c r="Q105" s="30">
        <v>776061</v>
      </c>
      <c r="R105" s="30">
        <v>578892</v>
      </c>
      <c r="S105" s="30">
        <v>534678</v>
      </c>
      <c r="T105" s="30">
        <v>663882</v>
      </c>
    </row>
    <row r="106" spans="1:20" s="28" customFormat="1" ht="14.25" customHeight="1" x14ac:dyDescent="0.2">
      <c r="A106" s="36"/>
      <c r="B106" s="37"/>
      <c r="C106" s="32"/>
      <c r="D106" s="148" t="s">
        <v>130</v>
      </c>
      <c r="E106" s="148"/>
      <c r="F106" s="149"/>
      <c r="H106" s="51">
        <f>SUM(H107:H111)</f>
        <v>205115287</v>
      </c>
      <c r="I106" s="51">
        <f>SUM(I107:I111)</f>
        <v>17871673</v>
      </c>
      <c r="J106" s="51">
        <f t="shared" ref="J106:T106" si="36">SUM(J107:J111)</f>
        <v>16160514</v>
      </c>
      <c r="K106" s="51">
        <f t="shared" si="36"/>
        <v>17586093</v>
      </c>
      <c r="L106" s="51">
        <f t="shared" si="36"/>
        <v>17570257</v>
      </c>
      <c r="M106" s="51">
        <f t="shared" si="36"/>
        <v>16956429</v>
      </c>
      <c r="N106" s="51">
        <f t="shared" si="36"/>
        <v>16303852</v>
      </c>
      <c r="O106" s="51">
        <f t="shared" si="36"/>
        <v>17712464</v>
      </c>
      <c r="P106" s="51">
        <f t="shared" si="36"/>
        <v>18320759</v>
      </c>
      <c r="Q106" s="51">
        <f t="shared" si="36"/>
        <v>16353748</v>
      </c>
      <c r="R106" s="51">
        <f t="shared" si="36"/>
        <v>16173888</v>
      </c>
      <c r="S106" s="51">
        <f t="shared" si="36"/>
        <v>16342103</v>
      </c>
      <c r="T106" s="51">
        <f t="shared" si="36"/>
        <v>17763507</v>
      </c>
    </row>
    <row r="107" spans="1:20" s="28" customFormat="1" ht="21.75" customHeight="1" x14ac:dyDescent="0.2">
      <c r="A107" s="36"/>
      <c r="B107" s="37"/>
      <c r="C107" s="32"/>
      <c r="D107" s="54"/>
      <c r="E107" s="140" t="s">
        <v>131</v>
      </c>
      <c r="F107" s="141"/>
      <c r="H107" s="30">
        <f t="shared" si="25"/>
        <v>97222727</v>
      </c>
      <c r="I107" s="30">
        <v>9061943</v>
      </c>
      <c r="J107" s="50">
        <v>6725670</v>
      </c>
      <c r="K107" s="50">
        <v>8844342</v>
      </c>
      <c r="L107" s="50">
        <v>8678962</v>
      </c>
      <c r="M107" s="50">
        <v>7904379</v>
      </c>
      <c r="N107" s="50">
        <v>7364353</v>
      </c>
      <c r="O107" s="50">
        <v>8455632</v>
      </c>
      <c r="P107" s="50">
        <v>9247814</v>
      </c>
      <c r="Q107" s="50">
        <v>7245218</v>
      </c>
      <c r="R107" s="50">
        <v>7324129</v>
      </c>
      <c r="S107" s="50">
        <v>7399068</v>
      </c>
      <c r="T107" s="50">
        <v>8971217</v>
      </c>
    </row>
    <row r="108" spans="1:20" s="28" customFormat="1" ht="16.5" customHeight="1" x14ac:dyDescent="0.2">
      <c r="A108" s="36"/>
      <c r="B108" s="37"/>
      <c r="C108" s="32"/>
      <c r="D108" s="54"/>
      <c r="E108" s="140" t="s">
        <v>132</v>
      </c>
      <c r="F108" s="141"/>
      <c r="H108" s="30">
        <f t="shared" si="25"/>
        <v>93237009</v>
      </c>
      <c r="I108" s="50">
        <v>7769748</v>
      </c>
      <c r="J108" s="50">
        <v>7769751</v>
      </c>
      <c r="K108" s="50">
        <v>7769751</v>
      </c>
      <c r="L108" s="50">
        <v>7769751</v>
      </c>
      <c r="M108" s="50">
        <v>7769751</v>
      </c>
      <c r="N108" s="50">
        <v>7769751</v>
      </c>
      <c r="O108" s="50">
        <v>7769751</v>
      </c>
      <c r="P108" s="50">
        <v>7769751</v>
      </c>
      <c r="Q108" s="50">
        <v>7769751</v>
      </c>
      <c r="R108" s="50">
        <v>7769751</v>
      </c>
      <c r="S108" s="50">
        <v>7769751</v>
      </c>
      <c r="T108" s="50">
        <v>7769751</v>
      </c>
    </row>
    <row r="109" spans="1:20" s="28" customFormat="1" ht="18" customHeight="1" x14ac:dyDescent="0.2">
      <c r="A109" s="36"/>
      <c r="B109" s="37"/>
      <c r="C109" s="32"/>
      <c r="D109" s="62"/>
      <c r="E109" s="140" t="s">
        <v>133</v>
      </c>
      <c r="F109" s="141"/>
      <c r="H109" s="30">
        <f t="shared" si="25"/>
        <v>4282243</v>
      </c>
      <c r="I109" s="30">
        <v>380933</v>
      </c>
      <c r="J109" s="50">
        <v>351734</v>
      </c>
      <c r="K109" s="50">
        <v>395504</v>
      </c>
      <c r="L109" s="50">
        <v>324964</v>
      </c>
      <c r="M109" s="50">
        <v>339080</v>
      </c>
      <c r="N109" s="50">
        <v>354962</v>
      </c>
      <c r="O109" s="50">
        <v>324964</v>
      </c>
      <c r="P109" s="50">
        <v>345416</v>
      </c>
      <c r="Q109" s="50">
        <v>356652</v>
      </c>
      <c r="R109" s="50">
        <v>339080</v>
      </c>
      <c r="S109" s="50">
        <v>363568</v>
      </c>
      <c r="T109" s="50">
        <v>405386</v>
      </c>
    </row>
    <row r="110" spans="1:20" s="28" customFormat="1" ht="15.75" customHeight="1" x14ac:dyDescent="0.2">
      <c r="A110" s="36"/>
      <c r="B110" s="37"/>
      <c r="C110" s="32"/>
      <c r="D110" s="62"/>
      <c r="E110" s="140" t="s">
        <v>134</v>
      </c>
      <c r="F110" s="141"/>
      <c r="H110" s="30">
        <f t="shared" si="25"/>
        <v>6828195</v>
      </c>
      <c r="I110" s="30">
        <v>395396</v>
      </c>
      <c r="J110" s="50">
        <v>609916</v>
      </c>
      <c r="K110" s="50">
        <v>347761</v>
      </c>
      <c r="L110" s="50">
        <v>667907</v>
      </c>
      <c r="M110" s="50">
        <v>700646</v>
      </c>
      <c r="N110" s="50">
        <v>526789</v>
      </c>
      <c r="O110" s="50">
        <v>666471</v>
      </c>
      <c r="P110" s="50">
        <v>526789</v>
      </c>
      <c r="Q110" s="50">
        <v>666471</v>
      </c>
      <c r="R110" s="50">
        <v>526789</v>
      </c>
      <c r="S110" s="50">
        <v>666471</v>
      </c>
      <c r="T110" s="50">
        <v>526789</v>
      </c>
    </row>
    <row r="111" spans="1:20" s="28" customFormat="1" ht="16.5" customHeight="1" x14ac:dyDescent="0.2">
      <c r="A111" s="36"/>
      <c r="B111" s="37"/>
      <c r="C111" s="32"/>
      <c r="D111" s="62"/>
      <c r="E111" s="140" t="s">
        <v>135</v>
      </c>
      <c r="F111" s="141"/>
      <c r="H111" s="30">
        <f t="shared" si="25"/>
        <v>3545113</v>
      </c>
      <c r="I111" s="30">
        <v>263653</v>
      </c>
      <c r="J111" s="50">
        <v>703443</v>
      </c>
      <c r="K111" s="50">
        <v>228735</v>
      </c>
      <c r="L111" s="50">
        <v>128673</v>
      </c>
      <c r="M111" s="50">
        <v>242573</v>
      </c>
      <c r="N111" s="50">
        <v>287997</v>
      </c>
      <c r="O111" s="50">
        <v>495646</v>
      </c>
      <c r="P111" s="50">
        <v>430989</v>
      </c>
      <c r="Q111" s="50">
        <v>315656</v>
      </c>
      <c r="R111" s="50">
        <v>214139</v>
      </c>
      <c r="S111" s="50">
        <v>143245</v>
      </c>
      <c r="T111" s="50">
        <v>90364</v>
      </c>
    </row>
    <row r="112" spans="1:20" s="28" customFormat="1" ht="27.75" customHeight="1" x14ac:dyDescent="0.2">
      <c r="A112" s="36"/>
      <c r="B112" s="37"/>
      <c r="C112" s="148" t="s">
        <v>136</v>
      </c>
      <c r="D112" s="148"/>
      <c r="E112" s="148"/>
      <c r="F112" s="149"/>
      <c r="H112" s="51">
        <f>H113+H115+H120+H125</f>
        <v>175522202</v>
      </c>
      <c r="I112" s="51">
        <f t="shared" ref="I112:T112" si="37">I113+I115+I120+I125</f>
        <v>42219835</v>
      </c>
      <c r="J112" s="51">
        <f t="shared" si="37"/>
        <v>22794590</v>
      </c>
      <c r="K112" s="51">
        <f t="shared" si="37"/>
        <v>6508822</v>
      </c>
      <c r="L112" s="51">
        <f t="shared" si="37"/>
        <v>4847323</v>
      </c>
      <c r="M112" s="51">
        <f t="shared" si="37"/>
        <v>5003576</v>
      </c>
      <c r="N112" s="51">
        <f t="shared" si="37"/>
        <v>5489490</v>
      </c>
      <c r="O112" s="51">
        <f t="shared" si="37"/>
        <v>12438070</v>
      </c>
      <c r="P112" s="51">
        <f t="shared" si="37"/>
        <v>46522653</v>
      </c>
      <c r="Q112" s="51">
        <f t="shared" si="37"/>
        <v>16123166</v>
      </c>
      <c r="R112" s="51">
        <f t="shared" si="37"/>
        <v>7310716</v>
      </c>
      <c r="S112" s="51">
        <f t="shared" si="37"/>
        <v>2279154</v>
      </c>
      <c r="T112" s="51">
        <f t="shared" si="37"/>
        <v>3984807</v>
      </c>
    </row>
    <row r="113" spans="1:20" s="28" customFormat="1" ht="18" customHeight="1" x14ac:dyDescent="0.2">
      <c r="A113" s="36"/>
      <c r="B113" s="37"/>
      <c r="C113" s="77"/>
      <c r="D113" s="148" t="s">
        <v>137</v>
      </c>
      <c r="E113" s="148"/>
      <c r="F113" s="149"/>
      <c r="H113" s="51">
        <f>H114</f>
        <v>4505085</v>
      </c>
      <c r="I113" s="51">
        <f t="shared" ref="I113:T113" si="38">I114</f>
        <v>2025255</v>
      </c>
      <c r="J113" s="51">
        <f t="shared" si="38"/>
        <v>32655</v>
      </c>
      <c r="K113" s="51">
        <f t="shared" si="38"/>
        <v>35895</v>
      </c>
      <c r="L113" s="51">
        <f t="shared" si="38"/>
        <v>36970</v>
      </c>
      <c r="M113" s="51">
        <f t="shared" si="38"/>
        <v>35718</v>
      </c>
      <c r="N113" s="51">
        <f t="shared" si="38"/>
        <v>33995</v>
      </c>
      <c r="O113" s="51">
        <f t="shared" si="38"/>
        <v>669176</v>
      </c>
      <c r="P113" s="51">
        <f t="shared" si="38"/>
        <v>1453711</v>
      </c>
      <c r="Q113" s="51">
        <f t="shared" si="38"/>
        <v>43477</v>
      </c>
      <c r="R113" s="51">
        <f t="shared" si="38"/>
        <v>32390</v>
      </c>
      <c r="S113" s="51">
        <f t="shared" si="38"/>
        <v>35188</v>
      </c>
      <c r="T113" s="51">
        <f t="shared" si="38"/>
        <v>70655</v>
      </c>
    </row>
    <row r="114" spans="1:20" s="28" customFormat="1" ht="29.25" customHeight="1" x14ac:dyDescent="0.2">
      <c r="A114" s="36"/>
      <c r="B114" s="37"/>
      <c r="C114" s="77"/>
      <c r="D114" s="62"/>
      <c r="E114" s="167" t="s">
        <v>138</v>
      </c>
      <c r="F114" s="168"/>
      <c r="H114" s="30">
        <f t="shared" si="25"/>
        <v>4505085</v>
      </c>
      <c r="I114" s="30">
        <v>2025255</v>
      </c>
      <c r="J114" s="50">
        <v>32655</v>
      </c>
      <c r="K114" s="50">
        <v>35895</v>
      </c>
      <c r="L114" s="50">
        <v>36970</v>
      </c>
      <c r="M114" s="50">
        <v>35718</v>
      </c>
      <c r="N114" s="50">
        <v>33995</v>
      </c>
      <c r="O114" s="50">
        <v>669176</v>
      </c>
      <c r="P114" s="50">
        <v>1453711</v>
      </c>
      <c r="Q114" s="50">
        <v>43477</v>
      </c>
      <c r="R114" s="50">
        <v>32390</v>
      </c>
      <c r="S114" s="50">
        <v>35188</v>
      </c>
      <c r="T114" s="50">
        <v>70655</v>
      </c>
    </row>
    <row r="115" spans="1:20" s="28" customFormat="1" ht="19.5" customHeight="1" x14ac:dyDescent="0.2">
      <c r="A115" s="36"/>
      <c r="B115" s="37"/>
      <c r="C115" s="77"/>
      <c r="D115" s="148" t="s">
        <v>139</v>
      </c>
      <c r="E115" s="148"/>
      <c r="F115" s="149"/>
      <c r="H115" s="51">
        <f>SUM(H116:H119)</f>
        <v>144390101</v>
      </c>
      <c r="I115" s="51">
        <f>SUM(I116:I119)</f>
        <v>38036682</v>
      </c>
      <c r="J115" s="51">
        <f t="shared" ref="J115:T115" si="39">SUM(J116:J119)</f>
        <v>20044199</v>
      </c>
      <c r="K115" s="51">
        <f t="shared" si="39"/>
        <v>4784850</v>
      </c>
      <c r="L115" s="51">
        <f t="shared" si="39"/>
        <v>1879199</v>
      </c>
      <c r="M115" s="51">
        <f t="shared" si="39"/>
        <v>3551748</v>
      </c>
      <c r="N115" s="51">
        <f t="shared" si="39"/>
        <v>3609728</v>
      </c>
      <c r="O115" s="51">
        <f t="shared" si="39"/>
        <v>8937976</v>
      </c>
      <c r="P115" s="51">
        <f t="shared" si="39"/>
        <v>41389413</v>
      </c>
      <c r="Q115" s="51">
        <f t="shared" si="39"/>
        <v>13356284</v>
      </c>
      <c r="R115" s="51">
        <f t="shared" si="39"/>
        <v>6062225</v>
      </c>
      <c r="S115" s="51">
        <f t="shared" si="39"/>
        <v>1625106</v>
      </c>
      <c r="T115" s="51">
        <f t="shared" si="39"/>
        <v>1112691</v>
      </c>
    </row>
    <row r="116" spans="1:20" s="28" customFormat="1" ht="44.25" customHeight="1" x14ac:dyDescent="0.2">
      <c r="A116" s="36"/>
      <c r="B116" s="37"/>
      <c r="C116" s="77"/>
      <c r="D116" s="62"/>
      <c r="E116" s="140" t="s">
        <v>140</v>
      </c>
      <c r="F116" s="141"/>
      <c r="H116" s="30">
        <f t="shared" si="25"/>
        <v>16277830</v>
      </c>
      <c r="I116" s="30">
        <v>890065</v>
      </c>
      <c r="J116" s="50">
        <v>1354309</v>
      </c>
      <c r="K116" s="50">
        <v>1445670</v>
      </c>
      <c r="L116" s="50">
        <v>1151714</v>
      </c>
      <c r="M116" s="50">
        <v>1328224</v>
      </c>
      <c r="N116" s="50">
        <v>1600764</v>
      </c>
      <c r="O116" s="50">
        <v>1425430</v>
      </c>
      <c r="P116" s="50">
        <v>2303108</v>
      </c>
      <c r="Q116" s="50">
        <v>1325407</v>
      </c>
      <c r="R116" s="50">
        <v>1899573</v>
      </c>
      <c r="S116" s="50">
        <v>967422</v>
      </c>
      <c r="T116" s="50">
        <v>586144</v>
      </c>
    </row>
    <row r="117" spans="1:20" s="28" customFormat="1" ht="35.25" customHeight="1" x14ac:dyDescent="0.2">
      <c r="A117" s="36"/>
      <c r="B117" s="37"/>
      <c r="C117" s="77"/>
      <c r="D117" s="62"/>
      <c r="E117" s="140" t="s">
        <v>141</v>
      </c>
      <c r="F117" s="141"/>
      <c r="H117" s="30">
        <f t="shared" si="25"/>
        <v>28001500</v>
      </c>
      <c r="I117" s="30">
        <v>7010380</v>
      </c>
      <c r="J117" s="50">
        <v>3734522</v>
      </c>
      <c r="K117" s="50">
        <v>1471496</v>
      </c>
      <c r="L117" s="50">
        <v>337676</v>
      </c>
      <c r="M117" s="50">
        <v>485210</v>
      </c>
      <c r="N117" s="50">
        <v>723200</v>
      </c>
      <c r="O117" s="50">
        <v>1541970</v>
      </c>
      <c r="P117" s="50">
        <v>5746080</v>
      </c>
      <c r="Q117" s="50">
        <v>4378507</v>
      </c>
      <c r="R117" s="50">
        <v>1679340</v>
      </c>
      <c r="S117" s="50">
        <v>526108</v>
      </c>
      <c r="T117" s="50">
        <v>367011</v>
      </c>
    </row>
    <row r="118" spans="1:20" s="28" customFormat="1" ht="27.75" customHeight="1" x14ac:dyDescent="0.2">
      <c r="A118" s="78"/>
      <c r="B118" s="37"/>
      <c r="C118" s="77"/>
      <c r="D118" s="62"/>
      <c r="E118" s="140" t="s">
        <v>0</v>
      </c>
      <c r="F118" s="141"/>
      <c r="H118" s="30">
        <f t="shared" si="25"/>
        <v>61231127</v>
      </c>
      <c r="I118" s="30">
        <v>22334656</v>
      </c>
      <c r="J118" s="50">
        <v>2340793</v>
      </c>
      <c r="K118" s="50">
        <v>319830</v>
      </c>
      <c r="L118" s="50">
        <v>182407</v>
      </c>
      <c r="M118" s="50">
        <v>1447490</v>
      </c>
      <c r="N118" s="50">
        <v>682750</v>
      </c>
      <c r="O118" s="50">
        <v>4997373</v>
      </c>
      <c r="P118" s="50">
        <v>20068464</v>
      </c>
      <c r="Q118" s="50">
        <v>7335073</v>
      </c>
      <c r="R118" s="50">
        <v>1435024</v>
      </c>
      <c r="S118" s="50">
        <v>65255</v>
      </c>
      <c r="T118" s="50">
        <v>22012</v>
      </c>
    </row>
    <row r="119" spans="1:20" s="28" customFormat="1" ht="30" customHeight="1" x14ac:dyDescent="0.2">
      <c r="A119" s="78"/>
      <c r="B119" s="37"/>
      <c r="C119" s="77"/>
      <c r="D119" s="62"/>
      <c r="E119" s="140" t="s">
        <v>1</v>
      </c>
      <c r="F119" s="141"/>
      <c r="H119" s="30">
        <f t="shared" si="25"/>
        <v>38879644</v>
      </c>
      <c r="I119" s="30">
        <v>7801581</v>
      </c>
      <c r="J119" s="50">
        <v>12614575</v>
      </c>
      <c r="K119" s="50">
        <v>1547854</v>
      </c>
      <c r="L119" s="50">
        <v>207402</v>
      </c>
      <c r="M119" s="50">
        <v>290824</v>
      </c>
      <c r="N119" s="50">
        <v>603014</v>
      </c>
      <c r="O119" s="50">
        <v>973203</v>
      </c>
      <c r="P119" s="50">
        <v>13271761</v>
      </c>
      <c r="Q119" s="50">
        <v>317297</v>
      </c>
      <c r="R119" s="50">
        <v>1048288</v>
      </c>
      <c r="S119" s="50">
        <v>66321</v>
      </c>
      <c r="T119" s="50">
        <v>137524</v>
      </c>
    </row>
    <row r="120" spans="1:20" s="28" customFormat="1" ht="22.5" customHeight="1" x14ac:dyDescent="0.2">
      <c r="A120" s="59"/>
      <c r="B120" s="60"/>
      <c r="C120" s="79"/>
      <c r="D120" s="148" t="s">
        <v>142</v>
      </c>
      <c r="E120" s="148"/>
      <c r="F120" s="149"/>
      <c r="H120" s="51">
        <f>SUM(H121:H124)</f>
        <v>11553763</v>
      </c>
      <c r="I120" s="51">
        <f>SUM(I121:I124)</f>
        <v>1346087</v>
      </c>
      <c r="J120" s="51">
        <f t="shared" ref="J120:T120" si="40">SUM(J121:J124)</f>
        <v>276870</v>
      </c>
      <c r="K120" s="51">
        <f t="shared" si="40"/>
        <v>368158</v>
      </c>
      <c r="L120" s="51">
        <f t="shared" si="40"/>
        <v>2028570</v>
      </c>
      <c r="M120" s="51">
        <f t="shared" si="40"/>
        <v>544766</v>
      </c>
      <c r="N120" s="51">
        <f t="shared" si="40"/>
        <v>745706</v>
      </c>
      <c r="O120" s="51">
        <f t="shared" si="40"/>
        <v>79831</v>
      </c>
      <c r="P120" s="51">
        <f t="shared" si="40"/>
        <v>2914044</v>
      </c>
      <c r="Q120" s="51">
        <f t="shared" si="40"/>
        <v>847476</v>
      </c>
      <c r="R120" s="51">
        <f t="shared" si="40"/>
        <v>68630</v>
      </c>
      <c r="S120" s="51">
        <f t="shared" si="40"/>
        <v>63648</v>
      </c>
      <c r="T120" s="51">
        <f t="shared" si="40"/>
        <v>2269977</v>
      </c>
    </row>
    <row r="121" spans="1:20" s="28" customFormat="1" ht="18" customHeight="1" x14ac:dyDescent="0.2">
      <c r="A121" s="59"/>
      <c r="B121" s="57"/>
      <c r="C121" s="79"/>
      <c r="D121" s="61"/>
      <c r="E121" s="80" t="s">
        <v>143</v>
      </c>
      <c r="F121" s="81"/>
      <c r="H121" s="30">
        <f t="shared" si="25"/>
        <v>2301813</v>
      </c>
      <c r="I121" s="30">
        <v>881947</v>
      </c>
      <c r="J121" s="50">
        <v>56835</v>
      </c>
      <c r="K121" s="50">
        <v>56835</v>
      </c>
      <c r="L121" s="50">
        <v>71435</v>
      </c>
      <c r="M121" s="50">
        <v>56835</v>
      </c>
      <c r="N121" s="50">
        <v>56835</v>
      </c>
      <c r="O121" s="50">
        <v>10369</v>
      </c>
      <c r="P121" s="50">
        <v>940217</v>
      </c>
      <c r="Q121" s="50">
        <v>56835</v>
      </c>
      <c r="R121" s="50">
        <v>56835</v>
      </c>
      <c r="S121" s="50">
        <v>56835</v>
      </c>
      <c r="T121" s="50">
        <v>0</v>
      </c>
    </row>
    <row r="122" spans="1:20" s="28" customFormat="1" ht="21" customHeight="1" x14ac:dyDescent="0.2">
      <c r="A122" s="36"/>
      <c r="B122" s="57"/>
      <c r="C122" s="57"/>
      <c r="D122" s="57"/>
      <c r="E122" s="80" t="s">
        <v>144</v>
      </c>
      <c r="F122" s="81"/>
      <c r="H122" s="30">
        <f t="shared" si="25"/>
        <v>1592990</v>
      </c>
      <c r="I122" s="30">
        <v>429220</v>
      </c>
      <c r="J122" s="50">
        <v>0</v>
      </c>
      <c r="K122" s="50">
        <v>0</v>
      </c>
      <c r="L122" s="50">
        <v>0</v>
      </c>
      <c r="M122" s="50">
        <v>407090</v>
      </c>
      <c r="N122" s="50">
        <v>0</v>
      </c>
      <c r="O122" s="50">
        <v>0</v>
      </c>
      <c r="P122" s="50">
        <v>0</v>
      </c>
      <c r="Q122" s="50">
        <v>756680</v>
      </c>
      <c r="R122" s="50">
        <v>0</v>
      </c>
      <c r="S122" s="50">
        <v>0</v>
      </c>
      <c r="T122" s="50">
        <v>0</v>
      </c>
    </row>
    <row r="123" spans="1:20" s="28" customFormat="1" ht="33" customHeight="1" x14ac:dyDescent="0.2">
      <c r="A123" s="36"/>
      <c r="B123" s="37"/>
      <c r="C123" s="52"/>
      <c r="D123" s="52"/>
      <c r="E123" s="167" t="s">
        <v>145</v>
      </c>
      <c r="F123" s="168"/>
      <c r="H123" s="30">
        <f>SUM(I123:T123)</f>
        <v>1144900</v>
      </c>
      <c r="I123" s="30">
        <v>6990</v>
      </c>
      <c r="J123" s="30">
        <v>185535</v>
      </c>
      <c r="K123" s="30">
        <v>71883</v>
      </c>
      <c r="L123" s="30">
        <v>154235</v>
      </c>
      <c r="M123" s="30">
        <v>60291</v>
      </c>
      <c r="N123" s="30">
        <v>95081</v>
      </c>
      <c r="O123" s="30">
        <v>52512</v>
      </c>
      <c r="P123" s="30">
        <v>471607</v>
      </c>
      <c r="Q123" s="30">
        <v>29561</v>
      </c>
      <c r="R123" s="30">
        <v>9795</v>
      </c>
      <c r="S123" s="30">
        <v>4413</v>
      </c>
      <c r="T123" s="30">
        <v>2997</v>
      </c>
    </row>
    <row r="124" spans="1:20" s="28" customFormat="1" ht="36" customHeight="1" x14ac:dyDescent="0.2">
      <c r="A124" s="59"/>
      <c r="B124" s="60"/>
      <c r="C124" s="79"/>
      <c r="D124" s="61"/>
      <c r="E124" s="140" t="s">
        <v>146</v>
      </c>
      <c r="F124" s="141"/>
      <c r="H124" s="30">
        <f t="shared" si="25"/>
        <v>6514060</v>
      </c>
      <c r="I124" s="30">
        <v>27930</v>
      </c>
      <c r="J124" s="50">
        <v>34500</v>
      </c>
      <c r="K124" s="50">
        <v>239440</v>
      </c>
      <c r="L124" s="50">
        <v>1802900</v>
      </c>
      <c r="M124" s="50">
        <v>20550</v>
      </c>
      <c r="N124" s="50">
        <v>593790</v>
      </c>
      <c r="O124" s="50">
        <v>16950</v>
      </c>
      <c r="P124" s="50">
        <v>1502220</v>
      </c>
      <c r="Q124" s="50">
        <v>4400</v>
      </c>
      <c r="R124" s="50">
        <v>2000</v>
      </c>
      <c r="S124" s="50">
        <v>2400</v>
      </c>
      <c r="T124" s="50">
        <v>2266980</v>
      </c>
    </row>
    <row r="125" spans="1:20" s="28" customFormat="1" ht="27" customHeight="1" x14ac:dyDescent="0.2">
      <c r="A125" s="59"/>
      <c r="B125" s="37"/>
      <c r="C125" s="79"/>
      <c r="D125" s="148" t="s">
        <v>147</v>
      </c>
      <c r="E125" s="148"/>
      <c r="F125" s="149"/>
      <c r="H125" s="51">
        <f>SUM(H126:H135)</f>
        <v>15073253</v>
      </c>
      <c r="I125" s="51">
        <f>SUM(I126:I135)</f>
        <v>811811</v>
      </c>
      <c r="J125" s="51">
        <f t="shared" ref="J125:T125" si="41">SUM(J126:J135)</f>
        <v>2440866</v>
      </c>
      <c r="K125" s="51">
        <f t="shared" si="41"/>
        <v>1319919</v>
      </c>
      <c r="L125" s="51">
        <f t="shared" si="41"/>
        <v>902584</v>
      </c>
      <c r="M125" s="51">
        <f t="shared" si="41"/>
        <v>871344</v>
      </c>
      <c r="N125" s="51">
        <f t="shared" si="41"/>
        <v>1100061</v>
      </c>
      <c r="O125" s="51">
        <f t="shared" si="41"/>
        <v>2751087</v>
      </c>
      <c r="P125" s="51">
        <f t="shared" si="41"/>
        <v>765485</v>
      </c>
      <c r="Q125" s="51">
        <f t="shared" si="41"/>
        <v>1875929</v>
      </c>
      <c r="R125" s="51">
        <f t="shared" si="41"/>
        <v>1147471</v>
      </c>
      <c r="S125" s="51">
        <f t="shared" si="41"/>
        <v>555212</v>
      </c>
      <c r="T125" s="51">
        <f t="shared" si="41"/>
        <v>531484</v>
      </c>
    </row>
    <row r="126" spans="1:20" s="28" customFormat="1" ht="19.5" customHeight="1" x14ac:dyDescent="0.2">
      <c r="A126" s="59"/>
      <c r="B126" s="60"/>
      <c r="C126" s="77"/>
      <c r="D126" s="54"/>
      <c r="E126" s="68" t="s">
        <v>2</v>
      </c>
      <c r="F126" s="82"/>
      <c r="H126" s="30">
        <f t="shared" si="25"/>
        <v>4795566</v>
      </c>
      <c r="I126" s="30">
        <v>220819</v>
      </c>
      <c r="J126" s="50">
        <v>604343</v>
      </c>
      <c r="K126" s="50">
        <v>434140</v>
      </c>
      <c r="L126" s="50">
        <v>263533</v>
      </c>
      <c r="M126" s="50">
        <v>290268</v>
      </c>
      <c r="N126" s="50">
        <v>287309</v>
      </c>
      <c r="O126" s="50">
        <v>1596620</v>
      </c>
      <c r="P126" s="50">
        <v>14820</v>
      </c>
      <c r="Q126" s="50">
        <v>272086</v>
      </c>
      <c r="R126" s="50">
        <v>380626</v>
      </c>
      <c r="S126" s="50">
        <v>236084</v>
      </c>
      <c r="T126" s="50">
        <v>194918</v>
      </c>
    </row>
    <row r="127" spans="1:20" s="28" customFormat="1" ht="18.75" customHeight="1" x14ac:dyDescent="0.2">
      <c r="A127" s="59"/>
      <c r="B127" s="60"/>
      <c r="C127" s="79"/>
      <c r="D127" s="54"/>
      <c r="E127" s="80" t="s">
        <v>3</v>
      </c>
      <c r="F127" s="82"/>
      <c r="H127" s="30">
        <f t="shared" si="25"/>
        <v>3008061</v>
      </c>
      <c r="I127" s="30">
        <v>196722</v>
      </c>
      <c r="J127" s="50">
        <v>527044</v>
      </c>
      <c r="K127" s="50">
        <v>177842</v>
      </c>
      <c r="L127" s="50">
        <v>162103</v>
      </c>
      <c r="M127" s="50">
        <v>139239</v>
      </c>
      <c r="N127" s="50">
        <v>219969</v>
      </c>
      <c r="O127" s="50">
        <v>717889</v>
      </c>
      <c r="P127" s="50">
        <v>117554</v>
      </c>
      <c r="Q127" s="50">
        <v>203125</v>
      </c>
      <c r="R127" s="50">
        <v>384620</v>
      </c>
      <c r="S127" s="50">
        <v>80934</v>
      </c>
      <c r="T127" s="50">
        <v>81020</v>
      </c>
    </row>
    <row r="128" spans="1:20" s="28" customFormat="1" ht="18.75" customHeight="1" x14ac:dyDescent="0.2">
      <c r="A128" s="59"/>
      <c r="B128" s="60"/>
      <c r="C128" s="79"/>
      <c r="D128" s="54"/>
      <c r="E128" s="80" t="s">
        <v>4</v>
      </c>
      <c r="F128" s="82"/>
      <c r="H128" s="30">
        <f t="shared" si="25"/>
        <v>1922345</v>
      </c>
      <c r="I128" s="30">
        <v>51360</v>
      </c>
      <c r="J128" s="50">
        <v>413353</v>
      </c>
      <c r="K128" s="50">
        <v>211036</v>
      </c>
      <c r="L128" s="50">
        <v>87074</v>
      </c>
      <c r="M128" s="50">
        <v>95651</v>
      </c>
      <c r="N128" s="50">
        <v>139596</v>
      </c>
      <c r="O128" s="50">
        <v>87580</v>
      </c>
      <c r="P128" s="50">
        <v>416926</v>
      </c>
      <c r="Q128" s="50">
        <v>255149</v>
      </c>
      <c r="R128" s="50">
        <v>118112</v>
      </c>
      <c r="S128" s="50">
        <v>25268</v>
      </c>
      <c r="T128" s="50">
        <v>21240</v>
      </c>
    </row>
    <row r="129" spans="1:20" s="28" customFormat="1" ht="18.75" customHeight="1" x14ac:dyDescent="0.2">
      <c r="A129" s="59"/>
      <c r="B129" s="60"/>
      <c r="C129" s="79"/>
      <c r="D129" s="54"/>
      <c r="E129" s="80" t="s">
        <v>5</v>
      </c>
      <c r="F129" s="82"/>
      <c r="H129" s="30">
        <f t="shared" si="25"/>
        <v>1390325</v>
      </c>
      <c r="I129" s="30">
        <v>101404</v>
      </c>
      <c r="J129" s="50">
        <v>215488</v>
      </c>
      <c r="K129" s="50">
        <v>129013</v>
      </c>
      <c r="L129" s="50">
        <v>61021</v>
      </c>
      <c r="M129" s="50">
        <v>64457</v>
      </c>
      <c r="N129" s="50">
        <v>99864</v>
      </c>
      <c r="O129" s="50">
        <v>73467</v>
      </c>
      <c r="P129" s="50">
        <v>102519</v>
      </c>
      <c r="Q129" s="50">
        <v>343732</v>
      </c>
      <c r="R129" s="50">
        <v>83374</v>
      </c>
      <c r="S129" s="50">
        <v>64706</v>
      </c>
      <c r="T129" s="50">
        <v>51280</v>
      </c>
    </row>
    <row r="130" spans="1:20" s="28" customFormat="1" ht="18.75" customHeight="1" x14ac:dyDescent="0.2">
      <c r="A130" s="59"/>
      <c r="B130" s="37"/>
      <c r="C130" s="77"/>
      <c r="D130" s="54"/>
      <c r="E130" s="68" t="s">
        <v>6</v>
      </c>
      <c r="F130" s="82"/>
      <c r="H130" s="30">
        <f t="shared" si="25"/>
        <v>1681233</v>
      </c>
      <c r="I130" s="30">
        <v>42915</v>
      </c>
      <c r="J130" s="50">
        <v>269980</v>
      </c>
      <c r="K130" s="50">
        <v>168588</v>
      </c>
      <c r="L130" s="50">
        <v>178472</v>
      </c>
      <c r="M130" s="50">
        <v>199164</v>
      </c>
      <c r="N130" s="50">
        <v>199876</v>
      </c>
      <c r="O130" s="50">
        <v>61860</v>
      </c>
      <c r="P130" s="50">
        <v>10005</v>
      </c>
      <c r="Q130" s="50">
        <v>369775</v>
      </c>
      <c r="R130" s="50">
        <v>93871</v>
      </c>
      <c r="S130" s="50">
        <v>60977</v>
      </c>
      <c r="T130" s="50">
        <v>25750</v>
      </c>
    </row>
    <row r="131" spans="1:20" s="28" customFormat="1" ht="18.75" customHeight="1" x14ac:dyDescent="0.2">
      <c r="A131" s="59"/>
      <c r="B131" s="37"/>
      <c r="C131" s="77"/>
      <c r="D131" s="54"/>
      <c r="E131" s="68" t="s">
        <v>7</v>
      </c>
      <c r="F131" s="82"/>
      <c r="H131" s="30">
        <f t="shared" si="25"/>
        <v>577123</v>
      </c>
      <c r="I131" s="30">
        <v>8135</v>
      </c>
      <c r="J131" s="50">
        <v>163976</v>
      </c>
      <c r="K131" s="50">
        <v>49515</v>
      </c>
      <c r="L131" s="50">
        <v>18832</v>
      </c>
      <c r="M131" s="50">
        <v>29503</v>
      </c>
      <c r="N131" s="50">
        <v>40672</v>
      </c>
      <c r="O131" s="50">
        <v>55907</v>
      </c>
      <c r="P131" s="50">
        <v>18932</v>
      </c>
      <c r="Q131" s="50">
        <v>133057</v>
      </c>
      <c r="R131" s="50">
        <v>29575</v>
      </c>
      <c r="S131" s="50">
        <v>15346</v>
      </c>
      <c r="T131" s="50">
        <v>13673</v>
      </c>
    </row>
    <row r="132" spans="1:20" s="28" customFormat="1" ht="18.75" customHeight="1" x14ac:dyDescent="0.2">
      <c r="A132" s="26"/>
      <c r="B132" s="37"/>
      <c r="C132" s="37"/>
      <c r="D132" s="62"/>
      <c r="E132" s="68" t="s">
        <v>8</v>
      </c>
      <c r="F132" s="69"/>
      <c r="H132" s="30">
        <f t="shared" si="25"/>
        <v>201655</v>
      </c>
      <c r="I132" s="30">
        <v>12294</v>
      </c>
      <c r="J132" s="50">
        <v>57389</v>
      </c>
      <c r="K132" s="50">
        <v>24473</v>
      </c>
      <c r="L132" s="50">
        <v>15490</v>
      </c>
      <c r="M132" s="50">
        <v>8234</v>
      </c>
      <c r="N132" s="50">
        <v>25882</v>
      </c>
      <c r="O132" s="50">
        <v>25882</v>
      </c>
      <c r="P132" s="50">
        <v>0</v>
      </c>
      <c r="Q132" s="50">
        <v>30711</v>
      </c>
      <c r="R132" s="50">
        <v>1300</v>
      </c>
      <c r="S132" s="50">
        <v>0</v>
      </c>
      <c r="T132" s="50">
        <v>0</v>
      </c>
    </row>
    <row r="133" spans="1:20" s="28" customFormat="1" ht="18.75" customHeight="1" x14ac:dyDescent="0.2">
      <c r="A133" s="26"/>
      <c r="B133" s="37"/>
      <c r="C133" s="37"/>
      <c r="D133" s="62"/>
      <c r="E133" s="68" t="s">
        <v>148</v>
      </c>
      <c r="F133" s="69"/>
      <c r="H133" s="30">
        <f t="shared" si="25"/>
        <v>558638</v>
      </c>
      <c r="I133" s="30">
        <v>9646</v>
      </c>
      <c r="J133" s="50">
        <v>151887</v>
      </c>
      <c r="K133" s="50">
        <v>63317</v>
      </c>
      <c r="L133" s="50">
        <v>20875</v>
      </c>
      <c r="M133" s="50">
        <v>17354</v>
      </c>
      <c r="N133" s="50">
        <v>12179</v>
      </c>
      <c r="O133" s="50">
        <v>83494</v>
      </c>
      <c r="P133" s="50">
        <v>5184</v>
      </c>
      <c r="Q133" s="50">
        <v>163023</v>
      </c>
      <c r="R133" s="50">
        <v>7440</v>
      </c>
      <c r="S133" s="50">
        <v>12394</v>
      </c>
      <c r="T133" s="50">
        <v>11845</v>
      </c>
    </row>
    <row r="134" spans="1:20" s="28" customFormat="1" ht="18.75" customHeight="1" x14ac:dyDescent="0.2">
      <c r="A134" s="59"/>
      <c r="B134" s="37"/>
      <c r="C134" s="37"/>
      <c r="D134" s="62"/>
      <c r="E134" s="68" t="s">
        <v>149</v>
      </c>
      <c r="F134" s="69"/>
      <c r="H134" s="30">
        <f t="shared" si="25"/>
        <v>491158</v>
      </c>
      <c r="I134" s="30">
        <v>166114</v>
      </c>
      <c r="J134" s="50">
        <v>18246</v>
      </c>
      <c r="K134" s="50">
        <v>13503</v>
      </c>
      <c r="L134" s="50">
        <v>8224</v>
      </c>
      <c r="M134" s="50">
        <v>8314</v>
      </c>
      <c r="N134" s="50">
        <v>8404</v>
      </c>
      <c r="O134" s="50">
        <v>48199</v>
      </c>
      <c r="P134" s="50">
        <v>64401</v>
      </c>
      <c r="Q134" s="50">
        <v>1666</v>
      </c>
      <c r="R134" s="50">
        <v>15459</v>
      </c>
      <c r="S134" s="50">
        <v>10529</v>
      </c>
      <c r="T134" s="50">
        <v>128099</v>
      </c>
    </row>
    <row r="135" spans="1:20" s="28" customFormat="1" ht="18.75" customHeight="1" x14ac:dyDescent="0.2">
      <c r="A135" s="59"/>
      <c r="B135" s="32"/>
      <c r="C135" s="37"/>
      <c r="D135" s="62"/>
      <c r="E135" s="68" t="s">
        <v>150</v>
      </c>
      <c r="F135" s="69"/>
      <c r="H135" s="30">
        <f t="shared" si="25"/>
        <v>447149</v>
      </c>
      <c r="I135" s="30">
        <v>2402</v>
      </c>
      <c r="J135" s="50">
        <v>19160</v>
      </c>
      <c r="K135" s="50">
        <v>48492</v>
      </c>
      <c r="L135" s="50">
        <v>86960</v>
      </c>
      <c r="M135" s="50">
        <v>19160</v>
      </c>
      <c r="N135" s="50">
        <v>66310</v>
      </c>
      <c r="O135" s="50">
        <v>189</v>
      </c>
      <c r="P135" s="50">
        <v>15144</v>
      </c>
      <c r="Q135" s="50">
        <v>103605</v>
      </c>
      <c r="R135" s="50">
        <v>33094</v>
      </c>
      <c r="S135" s="50">
        <v>48974</v>
      </c>
      <c r="T135" s="50">
        <v>3659</v>
      </c>
    </row>
    <row r="136" spans="1:20" s="28" customFormat="1" ht="18.75" customHeight="1" x14ac:dyDescent="0.2">
      <c r="A136" s="59"/>
      <c r="B136" s="32"/>
      <c r="C136" s="148" t="s">
        <v>151</v>
      </c>
      <c r="D136" s="148"/>
      <c r="E136" s="148"/>
      <c r="F136" s="149"/>
      <c r="H136" s="30">
        <f t="shared" si="25"/>
        <v>1</v>
      </c>
      <c r="I136" s="51">
        <v>0</v>
      </c>
      <c r="J136" s="51">
        <v>0</v>
      </c>
      <c r="K136" s="51">
        <v>0</v>
      </c>
      <c r="L136" s="51">
        <v>0</v>
      </c>
      <c r="M136" s="51">
        <v>0</v>
      </c>
      <c r="N136" s="51">
        <v>0</v>
      </c>
      <c r="O136" s="51">
        <v>0</v>
      </c>
      <c r="P136" s="51">
        <v>0</v>
      </c>
      <c r="Q136" s="51">
        <v>0</v>
      </c>
      <c r="R136" s="51">
        <v>0</v>
      </c>
      <c r="S136" s="51">
        <v>0</v>
      </c>
      <c r="T136" s="51">
        <v>1</v>
      </c>
    </row>
    <row r="137" spans="1:20" s="28" customFormat="1" ht="18.75" customHeight="1" x14ac:dyDescent="0.2">
      <c r="A137" s="36"/>
      <c r="B137" s="54"/>
      <c r="C137" s="148" t="s">
        <v>152</v>
      </c>
      <c r="D137" s="148"/>
      <c r="E137" s="148"/>
      <c r="F137" s="149"/>
      <c r="H137" s="30">
        <f t="shared" si="25"/>
        <v>6994786</v>
      </c>
      <c r="I137" s="30">
        <v>390658</v>
      </c>
      <c r="J137" s="30">
        <v>352510</v>
      </c>
      <c r="K137" s="30">
        <v>328609</v>
      </c>
      <c r="L137" s="30">
        <v>210895</v>
      </c>
      <c r="M137" s="30">
        <v>337653</v>
      </c>
      <c r="N137" s="30">
        <v>345045</v>
      </c>
      <c r="O137" s="30">
        <v>608674</v>
      </c>
      <c r="P137" s="30">
        <v>653151</v>
      </c>
      <c r="Q137" s="30">
        <v>659027</v>
      </c>
      <c r="R137" s="30">
        <v>1299731</v>
      </c>
      <c r="S137" s="30">
        <v>822415</v>
      </c>
      <c r="T137" s="30">
        <v>986418</v>
      </c>
    </row>
    <row r="138" spans="1:20" s="28" customFormat="1" ht="63.75" customHeight="1" x14ac:dyDescent="0.2">
      <c r="A138" s="59"/>
      <c r="B138" s="54"/>
      <c r="C138" s="148" t="s">
        <v>153</v>
      </c>
      <c r="D138" s="148"/>
      <c r="E138" s="148"/>
      <c r="F138" s="149"/>
      <c r="H138" s="30">
        <f t="shared" si="25"/>
        <v>1</v>
      </c>
      <c r="I138" s="30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>
        <v>0</v>
      </c>
      <c r="P138" s="51">
        <v>0</v>
      </c>
      <c r="Q138" s="51">
        <v>0</v>
      </c>
      <c r="R138" s="51">
        <v>0</v>
      </c>
      <c r="S138" s="51">
        <v>0</v>
      </c>
      <c r="T138" s="51">
        <v>1</v>
      </c>
    </row>
    <row r="139" spans="1:20" s="47" customFormat="1" ht="14.25" x14ac:dyDescent="0.2">
      <c r="A139" s="83"/>
      <c r="B139" s="83"/>
      <c r="C139" s="83"/>
      <c r="D139" s="83"/>
      <c r="E139" s="83"/>
      <c r="F139" s="83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</row>
    <row r="140" spans="1:20" s="45" customFormat="1" ht="14.25" x14ac:dyDescent="0.2">
      <c r="A140" s="44"/>
      <c r="B140" s="44"/>
      <c r="C140" s="44"/>
      <c r="D140" s="44"/>
      <c r="E140" s="44"/>
      <c r="F140" s="44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</row>
    <row r="141" spans="1:20" s="86" customFormat="1" ht="18" customHeight="1" x14ac:dyDescent="0.25">
      <c r="A141" s="24"/>
      <c r="B141" s="163" t="s">
        <v>154</v>
      </c>
      <c r="C141" s="163"/>
      <c r="D141" s="163"/>
      <c r="E141" s="163"/>
      <c r="F141" s="164"/>
      <c r="G141" s="130"/>
      <c r="H141" s="87">
        <f>H142+H145</f>
        <v>132374565</v>
      </c>
      <c r="I141" s="87">
        <f t="shared" ref="I141:T141" si="42">I142+I145</f>
        <v>15996105</v>
      </c>
      <c r="J141" s="87">
        <f t="shared" si="42"/>
        <v>11399291</v>
      </c>
      <c r="K141" s="87">
        <f t="shared" si="42"/>
        <v>15219291</v>
      </c>
      <c r="L141" s="87">
        <f t="shared" si="42"/>
        <v>10068648</v>
      </c>
      <c r="M141" s="87">
        <f t="shared" si="42"/>
        <v>10504499</v>
      </c>
      <c r="N141" s="87">
        <f t="shared" si="42"/>
        <v>10192778</v>
      </c>
      <c r="O141" s="87">
        <f t="shared" si="42"/>
        <v>12183299</v>
      </c>
      <c r="P141" s="87">
        <f t="shared" si="42"/>
        <v>12068356</v>
      </c>
      <c r="Q141" s="87">
        <f t="shared" si="42"/>
        <v>12143090</v>
      </c>
      <c r="R141" s="87">
        <f t="shared" si="42"/>
        <v>9933123</v>
      </c>
      <c r="S141" s="87">
        <f t="shared" si="42"/>
        <v>7384639</v>
      </c>
      <c r="T141" s="87">
        <f t="shared" si="42"/>
        <v>5281446</v>
      </c>
    </row>
    <row r="142" spans="1:20" s="136" customFormat="1" ht="25.5" customHeight="1" x14ac:dyDescent="0.25">
      <c r="A142" s="132"/>
      <c r="B142" s="133"/>
      <c r="C142" s="165" t="s">
        <v>155</v>
      </c>
      <c r="D142" s="165"/>
      <c r="E142" s="165"/>
      <c r="F142" s="166"/>
      <c r="G142" s="134"/>
      <c r="H142" s="135">
        <f>H143+H144</f>
        <v>132374565</v>
      </c>
      <c r="I142" s="135">
        <v>15996105</v>
      </c>
      <c r="J142" s="135">
        <v>11399291</v>
      </c>
      <c r="K142" s="135">
        <v>15219291</v>
      </c>
      <c r="L142" s="135">
        <v>10068648</v>
      </c>
      <c r="M142" s="135">
        <v>10504499</v>
      </c>
      <c r="N142" s="135">
        <v>10192778</v>
      </c>
      <c r="O142" s="135">
        <v>12183299</v>
      </c>
      <c r="P142" s="135">
        <v>12068356</v>
      </c>
      <c r="Q142" s="135">
        <v>12143090</v>
      </c>
      <c r="R142" s="135">
        <v>9933123</v>
      </c>
      <c r="S142" s="135">
        <v>7384639</v>
      </c>
      <c r="T142" s="135">
        <v>5281446</v>
      </c>
    </row>
    <row r="143" spans="1:20" s="47" customFormat="1" ht="46.5" customHeight="1" x14ac:dyDescent="0.25">
      <c r="A143" s="59"/>
      <c r="B143" s="88"/>
      <c r="C143" s="89"/>
      <c r="D143" s="169" t="s">
        <v>200</v>
      </c>
      <c r="E143" s="169"/>
      <c r="F143" s="170"/>
      <c r="G143" s="131"/>
      <c r="H143" s="90">
        <f>SUM(I143:T143)</f>
        <v>132374565</v>
      </c>
      <c r="I143" s="90">
        <v>15996105</v>
      </c>
      <c r="J143" s="90">
        <v>11399291</v>
      </c>
      <c r="K143" s="90">
        <v>15219291</v>
      </c>
      <c r="L143" s="90">
        <v>10068648</v>
      </c>
      <c r="M143" s="90">
        <v>10504499</v>
      </c>
      <c r="N143" s="90">
        <v>10192778</v>
      </c>
      <c r="O143" s="90">
        <v>12183299</v>
      </c>
      <c r="P143" s="90">
        <v>12068356</v>
      </c>
      <c r="Q143" s="90">
        <v>12143090</v>
      </c>
      <c r="R143" s="90">
        <v>9933123</v>
      </c>
      <c r="S143" s="90">
        <v>7384639</v>
      </c>
      <c r="T143" s="90">
        <v>5281446</v>
      </c>
    </row>
    <row r="144" spans="1:20" s="47" customFormat="1" ht="25.5" customHeight="1" x14ac:dyDescent="0.25">
      <c r="A144" s="59"/>
      <c r="B144" s="88"/>
      <c r="C144" s="89"/>
      <c r="D144" s="167" t="s">
        <v>201</v>
      </c>
      <c r="E144" s="167"/>
      <c r="F144" s="168"/>
      <c r="G144" s="4"/>
      <c r="H144" s="90">
        <f>SUM(I144:T144)</f>
        <v>0</v>
      </c>
      <c r="I144" s="90">
        <v>0</v>
      </c>
      <c r="J144" s="90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</row>
    <row r="145" spans="1:20" s="28" customFormat="1" ht="57.75" customHeight="1" x14ac:dyDescent="0.2">
      <c r="A145" s="59"/>
      <c r="B145" s="88"/>
      <c r="C145" s="161" t="s">
        <v>156</v>
      </c>
      <c r="D145" s="161"/>
      <c r="E145" s="161"/>
      <c r="F145" s="162"/>
      <c r="H145" s="30">
        <f t="shared" ref="H145:H207" si="43">SUM(I145:T145)</f>
        <v>0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0</v>
      </c>
      <c r="O145" s="30">
        <v>0</v>
      </c>
      <c r="P145" s="30">
        <v>0</v>
      </c>
      <c r="Q145" s="30">
        <v>0</v>
      </c>
      <c r="R145" s="30">
        <v>0</v>
      </c>
      <c r="S145" s="30">
        <v>0</v>
      </c>
      <c r="T145" s="30">
        <v>0</v>
      </c>
    </row>
    <row r="146" spans="1:20" s="92" customFormat="1" ht="14.25" x14ac:dyDescent="0.2">
      <c r="A146" s="91"/>
      <c r="B146" s="91"/>
      <c r="C146" s="91"/>
      <c r="D146" s="91"/>
      <c r="E146" s="91"/>
      <c r="F146" s="91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</row>
    <row r="147" spans="1:20" s="86" customFormat="1" ht="18" customHeight="1" x14ac:dyDescent="0.25">
      <c r="A147" s="24"/>
      <c r="B147" s="163" t="s">
        <v>157</v>
      </c>
      <c r="C147" s="163"/>
      <c r="D147" s="163"/>
      <c r="E147" s="163"/>
      <c r="F147" s="164"/>
      <c r="H147" s="87">
        <f>H148+H153+H154+H155</f>
        <v>164789979</v>
      </c>
      <c r="I147" s="87">
        <f t="shared" ref="I147:T147" si="44">I148+I153+I154+I155</f>
        <v>5744223</v>
      </c>
      <c r="J147" s="87">
        <f t="shared" si="44"/>
        <v>5993485</v>
      </c>
      <c r="K147" s="87">
        <f t="shared" si="44"/>
        <v>8263446</v>
      </c>
      <c r="L147" s="87">
        <f t="shared" si="44"/>
        <v>8548034</v>
      </c>
      <c r="M147" s="87">
        <f t="shared" si="44"/>
        <v>6592315</v>
      </c>
      <c r="N147" s="87">
        <f t="shared" si="44"/>
        <v>18808585</v>
      </c>
      <c r="O147" s="87">
        <f t="shared" si="44"/>
        <v>15405200</v>
      </c>
      <c r="P147" s="87">
        <f t="shared" si="44"/>
        <v>20886101</v>
      </c>
      <c r="Q147" s="87">
        <f t="shared" si="44"/>
        <v>31061925</v>
      </c>
      <c r="R147" s="87">
        <f t="shared" si="44"/>
        <v>19608869</v>
      </c>
      <c r="S147" s="87">
        <f t="shared" si="44"/>
        <v>11941081</v>
      </c>
      <c r="T147" s="87">
        <f t="shared" si="44"/>
        <v>11936715</v>
      </c>
    </row>
    <row r="148" spans="1:20" s="93" customFormat="1" ht="16.5" customHeight="1" x14ac:dyDescent="0.25">
      <c r="A148" s="59"/>
      <c r="B148" s="60"/>
      <c r="C148" s="148" t="s">
        <v>158</v>
      </c>
      <c r="D148" s="148"/>
      <c r="E148" s="148"/>
      <c r="F148" s="149"/>
      <c r="H148" s="48">
        <f>SUM(H149:H152)</f>
        <v>164568620</v>
      </c>
      <c r="I148" s="48">
        <f t="shared" ref="I148:T148" si="45">SUM(I149:I152)</f>
        <v>5742593</v>
      </c>
      <c r="J148" s="48">
        <f t="shared" si="45"/>
        <v>5990402</v>
      </c>
      <c r="K148" s="48">
        <f t="shared" si="45"/>
        <v>8257309</v>
      </c>
      <c r="L148" s="48">
        <f t="shared" si="45"/>
        <v>8539343</v>
      </c>
      <c r="M148" s="48">
        <f t="shared" si="45"/>
        <v>6581590</v>
      </c>
      <c r="N148" s="48">
        <f t="shared" si="45"/>
        <v>18734081</v>
      </c>
      <c r="O148" s="48">
        <f t="shared" si="45"/>
        <v>15403310</v>
      </c>
      <c r="P148" s="48">
        <f t="shared" si="45"/>
        <v>20841596</v>
      </c>
      <c r="Q148" s="48">
        <f t="shared" si="45"/>
        <v>31055038</v>
      </c>
      <c r="R148" s="48">
        <f t="shared" si="45"/>
        <v>19586695</v>
      </c>
      <c r="S148" s="48">
        <f t="shared" si="45"/>
        <v>11935337</v>
      </c>
      <c r="T148" s="48">
        <f t="shared" si="45"/>
        <v>11901326</v>
      </c>
    </row>
    <row r="149" spans="1:20" s="47" customFormat="1" ht="16.5" customHeight="1" x14ac:dyDescent="0.25">
      <c r="A149" s="36"/>
      <c r="B149" s="37"/>
      <c r="C149" s="37"/>
      <c r="D149" s="140" t="s">
        <v>159</v>
      </c>
      <c r="E149" s="140"/>
      <c r="F149" s="141"/>
      <c r="H149" s="90">
        <f t="shared" si="43"/>
        <v>38961667</v>
      </c>
      <c r="I149" s="90">
        <v>2682235</v>
      </c>
      <c r="J149" s="90">
        <v>2552837</v>
      </c>
      <c r="K149" s="90">
        <v>2660478</v>
      </c>
      <c r="L149" s="90">
        <v>2813565</v>
      </c>
      <c r="M149" s="90">
        <v>3673524</v>
      </c>
      <c r="N149" s="90">
        <v>3713290</v>
      </c>
      <c r="O149" s="90">
        <v>3542819</v>
      </c>
      <c r="P149" s="90">
        <v>3615205</v>
      </c>
      <c r="Q149" s="90">
        <v>3593662</v>
      </c>
      <c r="R149" s="90">
        <v>3710820</v>
      </c>
      <c r="S149" s="90">
        <v>3943707</v>
      </c>
      <c r="T149" s="90">
        <v>2459525</v>
      </c>
    </row>
    <row r="150" spans="1:20" s="47" customFormat="1" ht="16.5" customHeight="1" x14ac:dyDescent="0.25">
      <c r="A150" s="36"/>
      <c r="B150" s="37"/>
      <c r="C150" s="37"/>
      <c r="D150" s="140" t="s">
        <v>160</v>
      </c>
      <c r="E150" s="140"/>
      <c r="F150" s="141"/>
      <c r="H150" s="90">
        <f t="shared" si="43"/>
        <v>11726</v>
      </c>
      <c r="I150" s="90">
        <v>0</v>
      </c>
      <c r="J150" s="90">
        <v>0</v>
      </c>
      <c r="K150" s="90">
        <v>0</v>
      </c>
      <c r="L150" s="90">
        <v>0</v>
      </c>
      <c r="M150" s="90">
        <v>0</v>
      </c>
      <c r="N150" s="90">
        <v>0</v>
      </c>
      <c r="O150" s="90">
        <v>0</v>
      </c>
      <c r="P150" s="90">
        <v>0</v>
      </c>
      <c r="Q150" s="90">
        <v>0</v>
      </c>
      <c r="R150" s="90">
        <v>0</v>
      </c>
      <c r="S150" s="90">
        <v>0</v>
      </c>
      <c r="T150" s="90">
        <v>11726</v>
      </c>
    </row>
    <row r="151" spans="1:20" s="47" customFormat="1" ht="16.5" customHeight="1" x14ac:dyDescent="0.25">
      <c r="A151" s="36"/>
      <c r="B151" s="37"/>
      <c r="C151" s="37"/>
      <c r="D151" s="140" t="s">
        <v>161</v>
      </c>
      <c r="E151" s="140"/>
      <c r="F151" s="141"/>
      <c r="H151" s="90">
        <f>SUM(I151:T151)</f>
        <v>2228568</v>
      </c>
      <c r="I151" s="90">
        <v>0</v>
      </c>
      <c r="J151" s="90">
        <v>371428</v>
      </c>
      <c r="K151" s="90">
        <v>0</v>
      </c>
      <c r="L151" s="90">
        <v>371428</v>
      </c>
      <c r="M151" s="90">
        <v>0</v>
      </c>
      <c r="N151" s="90">
        <v>371428</v>
      </c>
      <c r="O151" s="90">
        <v>0</v>
      </c>
      <c r="P151" s="90">
        <v>371428</v>
      </c>
      <c r="Q151" s="90">
        <v>0</v>
      </c>
      <c r="R151" s="90">
        <v>371428</v>
      </c>
      <c r="S151" s="90">
        <v>0</v>
      </c>
      <c r="T151" s="90">
        <v>371428</v>
      </c>
    </row>
    <row r="152" spans="1:20" s="28" customFormat="1" ht="16.5" customHeight="1" x14ac:dyDescent="0.2">
      <c r="A152" s="36"/>
      <c r="B152" s="37"/>
      <c r="C152" s="37"/>
      <c r="D152" s="140" t="s">
        <v>162</v>
      </c>
      <c r="E152" s="140"/>
      <c r="F152" s="141"/>
      <c r="H152" s="30">
        <f>SUM(I152:T152)</f>
        <v>123366659</v>
      </c>
      <c r="I152" s="30">
        <v>3060358</v>
      </c>
      <c r="J152" s="30">
        <v>3066137</v>
      </c>
      <c r="K152" s="30">
        <v>5596831</v>
      </c>
      <c r="L152" s="30">
        <v>5354350</v>
      </c>
      <c r="M152" s="30">
        <v>2908066</v>
      </c>
      <c r="N152" s="30">
        <v>14649363</v>
      </c>
      <c r="O152" s="30">
        <v>11860491</v>
      </c>
      <c r="P152" s="30">
        <v>16854963</v>
      </c>
      <c r="Q152" s="30">
        <v>27461376</v>
      </c>
      <c r="R152" s="30">
        <v>15504447</v>
      </c>
      <c r="S152" s="30">
        <v>7991630</v>
      </c>
      <c r="T152" s="30">
        <v>9058647</v>
      </c>
    </row>
    <row r="153" spans="1:20" s="28" customFormat="1" ht="16.5" customHeight="1" x14ac:dyDescent="0.2">
      <c r="A153" s="36"/>
      <c r="B153" s="37"/>
      <c r="C153" s="159" t="s">
        <v>163</v>
      </c>
      <c r="D153" s="159"/>
      <c r="E153" s="159"/>
      <c r="F153" s="160"/>
      <c r="H153" s="30">
        <f t="shared" si="43"/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</row>
    <row r="154" spans="1:20" s="47" customFormat="1" ht="16.5" customHeight="1" x14ac:dyDescent="0.25">
      <c r="A154" s="31"/>
      <c r="B154" s="37"/>
      <c r="C154" s="159" t="s">
        <v>164</v>
      </c>
      <c r="D154" s="159"/>
      <c r="E154" s="159"/>
      <c r="F154" s="160"/>
      <c r="H154" s="90">
        <f t="shared" si="43"/>
        <v>221359</v>
      </c>
      <c r="I154" s="90">
        <v>1630</v>
      </c>
      <c r="J154" s="90">
        <v>3083</v>
      </c>
      <c r="K154" s="90">
        <v>6137</v>
      </c>
      <c r="L154" s="90">
        <v>8691</v>
      </c>
      <c r="M154" s="90">
        <v>10725</v>
      </c>
      <c r="N154" s="90">
        <v>74504</v>
      </c>
      <c r="O154" s="90">
        <v>1890</v>
      </c>
      <c r="P154" s="90">
        <v>44505</v>
      </c>
      <c r="Q154" s="90">
        <v>6887</v>
      </c>
      <c r="R154" s="90">
        <v>22174</v>
      </c>
      <c r="S154" s="90">
        <v>5744</v>
      </c>
      <c r="T154" s="90">
        <v>35389</v>
      </c>
    </row>
    <row r="155" spans="1:20" s="28" customFormat="1" ht="55.5" customHeight="1" x14ac:dyDescent="0.2">
      <c r="A155" s="31"/>
      <c r="B155" s="37"/>
      <c r="C155" s="148" t="s">
        <v>165</v>
      </c>
      <c r="D155" s="148"/>
      <c r="E155" s="148"/>
      <c r="F155" s="149"/>
      <c r="H155" s="30">
        <f t="shared" si="43"/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</row>
    <row r="156" spans="1:20" s="28" customFormat="1" ht="14.25" x14ac:dyDescent="0.2">
      <c r="A156" s="33"/>
      <c r="B156" s="33"/>
      <c r="C156" s="33"/>
      <c r="D156" s="33"/>
      <c r="E156" s="33"/>
      <c r="F156" s="33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</row>
    <row r="157" spans="1:20" s="93" customFormat="1" ht="28.5" customHeight="1" x14ac:dyDescent="0.25">
      <c r="A157" s="43"/>
      <c r="B157" s="151" t="s">
        <v>166</v>
      </c>
      <c r="C157" s="151"/>
      <c r="D157" s="151"/>
      <c r="E157" s="151"/>
      <c r="F157" s="152"/>
      <c r="H157" s="87">
        <f>SUM(H158:H158)</f>
        <v>0</v>
      </c>
      <c r="I157" s="87">
        <f t="shared" ref="I157:T157" si="46">SUM(I158:I158)</f>
        <v>0</v>
      </c>
      <c r="J157" s="87">
        <f t="shared" si="46"/>
        <v>0</v>
      </c>
      <c r="K157" s="87">
        <f t="shared" si="46"/>
        <v>0</v>
      </c>
      <c r="L157" s="87">
        <f t="shared" si="46"/>
        <v>0</v>
      </c>
      <c r="M157" s="87">
        <f t="shared" si="46"/>
        <v>0</v>
      </c>
      <c r="N157" s="87">
        <f t="shared" si="46"/>
        <v>0</v>
      </c>
      <c r="O157" s="87">
        <f t="shared" si="46"/>
        <v>0</v>
      </c>
      <c r="P157" s="87">
        <f t="shared" si="46"/>
        <v>0</v>
      </c>
      <c r="Q157" s="87">
        <f t="shared" si="46"/>
        <v>0</v>
      </c>
      <c r="R157" s="87">
        <f t="shared" si="46"/>
        <v>0</v>
      </c>
      <c r="S157" s="87">
        <f t="shared" si="46"/>
        <v>0</v>
      </c>
      <c r="T157" s="87">
        <f t="shared" si="46"/>
        <v>0</v>
      </c>
    </row>
    <row r="158" spans="1:20" ht="29.25" customHeight="1" x14ac:dyDescent="0.2">
      <c r="A158" s="31"/>
      <c r="B158" s="32"/>
      <c r="C158" s="148" t="s">
        <v>167</v>
      </c>
      <c r="D158" s="148"/>
      <c r="E158" s="148"/>
      <c r="F158" s="149"/>
      <c r="H158" s="30">
        <f t="shared" si="43"/>
        <v>0</v>
      </c>
      <c r="I158" s="30">
        <v>0</v>
      </c>
      <c r="J158" s="96">
        <v>0</v>
      </c>
      <c r="K158" s="96">
        <v>0</v>
      </c>
      <c r="L158" s="96">
        <v>0</v>
      </c>
      <c r="M158" s="96">
        <v>0</v>
      </c>
      <c r="N158" s="96">
        <v>0</v>
      </c>
      <c r="O158" s="96">
        <v>0</v>
      </c>
      <c r="P158" s="96">
        <v>0</v>
      </c>
      <c r="Q158" s="96">
        <v>0</v>
      </c>
      <c r="R158" s="96">
        <v>0</v>
      </c>
      <c r="S158" s="96">
        <v>0</v>
      </c>
      <c r="T158" s="96">
        <v>0</v>
      </c>
    </row>
    <row r="159" spans="1:20" ht="14.25" x14ac:dyDescent="0.2">
      <c r="A159" s="46"/>
      <c r="B159" s="46"/>
      <c r="C159" s="46"/>
      <c r="D159" s="46"/>
      <c r="E159" s="46"/>
      <c r="F159" s="46"/>
      <c r="I159" s="18"/>
    </row>
    <row r="160" spans="1:20" ht="14.25" x14ac:dyDescent="0.2">
      <c r="A160" s="46"/>
      <c r="B160" s="46"/>
      <c r="C160" s="46"/>
      <c r="D160" s="46"/>
      <c r="E160" s="46"/>
      <c r="F160" s="97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</row>
    <row r="161" spans="1:21" ht="89.25" customHeight="1" x14ac:dyDescent="0.2">
      <c r="A161" s="153" t="s">
        <v>168</v>
      </c>
      <c r="B161" s="154"/>
      <c r="C161" s="154"/>
      <c r="D161" s="154"/>
      <c r="E161" s="154"/>
      <c r="F161" s="155"/>
      <c r="H161" s="98">
        <f>H163+H204</f>
        <v>72650066147</v>
      </c>
      <c r="I161" s="98">
        <f t="shared" ref="I161:T161" si="47">I163+I204</f>
        <v>6438185569</v>
      </c>
      <c r="J161" s="98">
        <f t="shared" si="47"/>
        <v>6417998471</v>
      </c>
      <c r="K161" s="98">
        <f t="shared" si="47"/>
        <v>5952489200</v>
      </c>
      <c r="L161" s="98">
        <f t="shared" si="47"/>
        <v>5710671754</v>
      </c>
      <c r="M161" s="98">
        <f t="shared" si="47"/>
        <v>6745620534</v>
      </c>
      <c r="N161" s="98">
        <f t="shared" si="47"/>
        <v>7070967310</v>
      </c>
      <c r="O161" s="98">
        <f t="shared" si="47"/>
        <v>6875800473</v>
      </c>
      <c r="P161" s="98">
        <f t="shared" si="47"/>
        <v>5399019437</v>
      </c>
      <c r="Q161" s="98">
        <f t="shared" si="47"/>
        <v>5508412273</v>
      </c>
      <c r="R161" s="98">
        <f t="shared" si="47"/>
        <v>4925291401</v>
      </c>
      <c r="S161" s="98">
        <f t="shared" si="47"/>
        <v>4834029130</v>
      </c>
      <c r="T161" s="98">
        <f t="shared" si="47"/>
        <v>6771580595</v>
      </c>
    </row>
    <row r="162" spans="1:21" ht="14.25" x14ac:dyDescent="0.2">
      <c r="A162" s="46"/>
      <c r="B162" s="46"/>
      <c r="C162" s="46"/>
      <c r="D162" s="46"/>
      <c r="E162" s="46"/>
      <c r="F162" s="46"/>
      <c r="H162" s="30"/>
      <c r="I162" s="30"/>
    </row>
    <row r="163" spans="1:21" ht="58.5" customHeight="1" x14ac:dyDescent="0.2">
      <c r="A163" s="156" t="s">
        <v>169</v>
      </c>
      <c r="B163" s="157"/>
      <c r="C163" s="157"/>
      <c r="D163" s="157"/>
      <c r="E163" s="157"/>
      <c r="F163" s="158"/>
      <c r="H163" s="99">
        <f>H165+H172+H187+H189+H201</f>
        <v>70275555393</v>
      </c>
      <c r="I163" s="99">
        <f t="shared" ref="I163:T163" si="48">I165+I172+I187+I189+I201</f>
        <v>6260992503</v>
      </c>
      <c r="J163" s="99">
        <f t="shared" si="48"/>
        <v>6306848578</v>
      </c>
      <c r="K163" s="99">
        <f t="shared" si="48"/>
        <v>5801862066</v>
      </c>
      <c r="L163" s="99">
        <f t="shared" si="48"/>
        <v>5320585582</v>
      </c>
      <c r="M163" s="99">
        <f t="shared" si="48"/>
        <v>6565635055</v>
      </c>
      <c r="N163" s="99">
        <f t="shared" si="48"/>
        <v>6818203294</v>
      </c>
      <c r="O163" s="99">
        <f t="shared" si="48"/>
        <v>6675435121</v>
      </c>
      <c r="P163" s="99">
        <f t="shared" si="48"/>
        <v>5210193821</v>
      </c>
      <c r="Q163" s="99">
        <f t="shared" si="48"/>
        <v>5332951945</v>
      </c>
      <c r="R163" s="99">
        <f t="shared" si="48"/>
        <v>4743137489</v>
      </c>
      <c r="S163" s="99">
        <f t="shared" si="48"/>
        <v>4667663732</v>
      </c>
      <c r="T163" s="99">
        <f t="shared" si="48"/>
        <v>6572046207</v>
      </c>
    </row>
    <row r="164" spans="1:21" ht="14.25" x14ac:dyDescent="0.2">
      <c r="A164" s="46"/>
      <c r="B164" s="46"/>
      <c r="C164" s="46"/>
      <c r="D164" s="46"/>
      <c r="E164" s="46"/>
      <c r="F164" s="46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</row>
    <row r="165" spans="1:21" s="47" customFormat="1" ht="18" customHeight="1" x14ac:dyDescent="0.25">
      <c r="A165" s="26"/>
      <c r="B165" s="27"/>
      <c r="C165" s="148" t="s">
        <v>10</v>
      </c>
      <c r="D165" s="148"/>
      <c r="E165" s="148"/>
      <c r="F165" s="149"/>
      <c r="H165" s="100">
        <f>SUM(H166:H171)</f>
        <v>22299279730</v>
      </c>
      <c r="I165" s="100">
        <f t="shared" ref="I165:T165" si="49">SUM(I166:I171)</f>
        <v>1604050538</v>
      </c>
      <c r="J165" s="100">
        <f t="shared" si="49"/>
        <v>2214857542</v>
      </c>
      <c r="K165" s="100">
        <f t="shared" si="49"/>
        <v>1764513719</v>
      </c>
      <c r="L165" s="100">
        <f t="shared" si="49"/>
        <v>1876345388</v>
      </c>
      <c r="M165" s="100">
        <f t="shared" si="49"/>
        <v>2092071924</v>
      </c>
      <c r="N165" s="100">
        <f t="shared" si="49"/>
        <v>2209855207</v>
      </c>
      <c r="O165" s="100">
        <f t="shared" si="49"/>
        <v>1894900874</v>
      </c>
      <c r="P165" s="100">
        <f t="shared" si="49"/>
        <v>1944824561</v>
      </c>
      <c r="Q165" s="100">
        <f t="shared" si="49"/>
        <v>1796516454</v>
      </c>
      <c r="R165" s="100">
        <f t="shared" si="49"/>
        <v>1494541784</v>
      </c>
      <c r="S165" s="100">
        <f t="shared" si="49"/>
        <v>1696346169</v>
      </c>
      <c r="T165" s="100">
        <f t="shared" si="49"/>
        <v>1710455570</v>
      </c>
      <c r="U165" s="93"/>
    </row>
    <row r="166" spans="1:21" s="47" customFormat="1" ht="18.75" customHeight="1" x14ac:dyDescent="0.25">
      <c r="A166" s="26"/>
      <c r="B166" s="27"/>
      <c r="C166" s="27"/>
      <c r="D166" s="140" t="s">
        <v>11</v>
      </c>
      <c r="E166" s="140"/>
      <c r="F166" s="141"/>
      <c r="H166" s="90">
        <f t="shared" si="43"/>
        <v>17101816807</v>
      </c>
      <c r="I166" s="90">
        <v>1210812875</v>
      </c>
      <c r="J166" s="90">
        <v>1696359704</v>
      </c>
      <c r="K166" s="90">
        <v>1380347137</v>
      </c>
      <c r="L166" s="90">
        <v>1411044518</v>
      </c>
      <c r="M166" s="90">
        <v>1679925647</v>
      </c>
      <c r="N166" s="90">
        <v>1811061577</v>
      </c>
      <c r="O166" s="90">
        <v>1416777905</v>
      </c>
      <c r="P166" s="90">
        <v>1492858411</v>
      </c>
      <c r="Q166" s="90">
        <v>1373808822</v>
      </c>
      <c r="R166" s="90">
        <v>1005768390</v>
      </c>
      <c r="S166" s="90">
        <v>1318066799</v>
      </c>
      <c r="T166" s="90">
        <v>1304985022</v>
      </c>
      <c r="U166" s="93"/>
    </row>
    <row r="167" spans="1:21" s="47" customFormat="1" ht="18.75" customHeight="1" x14ac:dyDescent="0.25">
      <c r="A167" s="26"/>
      <c r="B167" s="27"/>
      <c r="C167" s="27"/>
      <c r="D167" s="140" t="s">
        <v>12</v>
      </c>
      <c r="E167" s="140"/>
      <c r="F167" s="141"/>
      <c r="H167" s="90">
        <f t="shared" si="43"/>
        <v>1458899360</v>
      </c>
      <c r="I167" s="90">
        <v>103738350</v>
      </c>
      <c r="J167" s="90">
        <v>143970040</v>
      </c>
      <c r="K167" s="90">
        <v>119010698</v>
      </c>
      <c r="L167" s="90">
        <v>121647215</v>
      </c>
      <c r="M167" s="90">
        <v>144740702</v>
      </c>
      <c r="N167" s="90">
        <v>114006566</v>
      </c>
      <c r="O167" s="90">
        <v>122139640</v>
      </c>
      <c r="P167" s="90">
        <v>128673993</v>
      </c>
      <c r="Q167" s="90">
        <v>118449140</v>
      </c>
      <c r="R167" s="90">
        <v>116323365</v>
      </c>
      <c r="S167" s="90">
        <v>113661606</v>
      </c>
      <c r="T167" s="90">
        <v>112538045</v>
      </c>
      <c r="U167" s="93"/>
    </row>
    <row r="168" spans="1:21" s="47" customFormat="1" ht="18.75" customHeight="1" x14ac:dyDescent="0.25">
      <c r="A168" s="26"/>
      <c r="B168" s="27"/>
      <c r="C168" s="27"/>
      <c r="D168" s="140" t="s">
        <v>13</v>
      </c>
      <c r="E168" s="140"/>
      <c r="F168" s="141"/>
      <c r="H168" s="90">
        <f t="shared" si="43"/>
        <v>345827455</v>
      </c>
      <c r="I168" s="90">
        <v>23194210</v>
      </c>
      <c r="J168" s="90">
        <v>35492644</v>
      </c>
      <c r="K168" s="90">
        <v>31139783</v>
      </c>
      <c r="L168" s="90">
        <v>23772058</v>
      </c>
      <c r="M168" s="90">
        <v>27186165</v>
      </c>
      <c r="N168" s="90">
        <v>28547680</v>
      </c>
      <c r="O168" s="90">
        <v>29995715</v>
      </c>
      <c r="P168" s="90">
        <v>32764937</v>
      </c>
      <c r="Q168" s="90">
        <v>29628646</v>
      </c>
      <c r="R168" s="90">
        <v>28405130</v>
      </c>
      <c r="S168" s="90">
        <v>27507623</v>
      </c>
      <c r="T168" s="90">
        <v>28192864</v>
      </c>
    </row>
    <row r="169" spans="1:21" s="47" customFormat="1" ht="18.75" customHeight="1" x14ac:dyDescent="0.25">
      <c r="A169" s="26"/>
      <c r="B169" s="27"/>
      <c r="C169" s="27"/>
      <c r="D169" s="140" t="s">
        <v>14</v>
      </c>
      <c r="E169" s="140"/>
      <c r="F169" s="141"/>
      <c r="H169" s="90">
        <f t="shared" si="43"/>
        <v>917484660</v>
      </c>
      <c r="I169" s="90">
        <v>99483970</v>
      </c>
      <c r="J169" s="90">
        <v>53404319</v>
      </c>
      <c r="K169" s="90">
        <v>53404319</v>
      </c>
      <c r="L169" s="90">
        <v>133311398</v>
      </c>
      <c r="M169" s="90">
        <v>53404319</v>
      </c>
      <c r="N169" s="90">
        <v>53404319</v>
      </c>
      <c r="O169" s="90">
        <v>135582594</v>
      </c>
      <c r="P169" s="90">
        <v>53404319</v>
      </c>
      <c r="Q169" s="90">
        <v>53404319</v>
      </c>
      <c r="R169" s="90">
        <v>121872145</v>
      </c>
      <c r="S169" s="90">
        <v>53404319</v>
      </c>
      <c r="T169" s="90">
        <v>53404320</v>
      </c>
    </row>
    <row r="170" spans="1:21" s="47" customFormat="1" ht="18.75" customHeight="1" x14ac:dyDescent="0.25">
      <c r="A170" s="26"/>
      <c r="B170" s="27"/>
      <c r="C170" s="27"/>
      <c r="D170" s="140" t="s">
        <v>15</v>
      </c>
      <c r="E170" s="140"/>
      <c r="F170" s="141"/>
      <c r="H170" s="90">
        <f t="shared" si="43"/>
        <v>639013879</v>
      </c>
      <c r="I170" s="90">
        <v>53788820</v>
      </c>
      <c r="J170" s="90">
        <v>52870264</v>
      </c>
      <c r="K170" s="90">
        <v>48719793</v>
      </c>
      <c r="L170" s="90">
        <v>55556755</v>
      </c>
      <c r="M170" s="90">
        <v>51009399</v>
      </c>
      <c r="N170" s="90">
        <v>55562792</v>
      </c>
      <c r="O170" s="90">
        <v>53882725</v>
      </c>
      <c r="P170" s="90">
        <v>54513198</v>
      </c>
      <c r="Q170" s="90">
        <v>54977449</v>
      </c>
      <c r="R170" s="90">
        <v>51619117</v>
      </c>
      <c r="S170" s="90">
        <v>53339339</v>
      </c>
      <c r="T170" s="90">
        <v>53174228</v>
      </c>
    </row>
    <row r="171" spans="1:21" s="47" customFormat="1" ht="18.75" customHeight="1" x14ac:dyDescent="0.25">
      <c r="A171" s="26"/>
      <c r="B171" s="27"/>
      <c r="C171" s="27"/>
      <c r="D171" s="140" t="s">
        <v>16</v>
      </c>
      <c r="E171" s="140"/>
      <c r="F171" s="141"/>
      <c r="H171" s="90">
        <f t="shared" si="43"/>
        <v>1836237569</v>
      </c>
      <c r="I171" s="90">
        <v>113032313</v>
      </c>
      <c r="J171" s="90">
        <v>232760571</v>
      </c>
      <c r="K171" s="90">
        <v>131891989</v>
      </c>
      <c r="L171" s="90">
        <v>131013444</v>
      </c>
      <c r="M171" s="90">
        <v>135805692</v>
      </c>
      <c r="N171" s="90">
        <v>147272273</v>
      </c>
      <c r="O171" s="90">
        <v>136522295</v>
      </c>
      <c r="P171" s="90">
        <v>182609703</v>
      </c>
      <c r="Q171" s="90">
        <v>166248078</v>
      </c>
      <c r="R171" s="90">
        <v>170553637</v>
      </c>
      <c r="S171" s="90">
        <v>130366483</v>
      </c>
      <c r="T171" s="90">
        <v>158161091</v>
      </c>
    </row>
    <row r="172" spans="1:21" s="47" customFormat="1" ht="24.75" customHeight="1" x14ac:dyDescent="0.25">
      <c r="A172" s="26"/>
      <c r="B172" s="27"/>
      <c r="C172" s="148" t="s">
        <v>170</v>
      </c>
      <c r="D172" s="148"/>
      <c r="E172" s="148"/>
      <c r="F172" s="149"/>
      <c r="H172" s="101">
        <f>H173+H174+H175+H178+H179+H184+H185+H186</f>
        <v>43455589354</v>
      </c>
      <c r="I172" s="101">
        <f t="shared" ref="I172:T172" si="50">I173+I174+I175+I178+I179+I184+I185+I186</f>
        <v>4564098641</v>
      </c>
      <c r="J172" s="101">
        <f t="shared" si="50"/>
        <v>3757032677</v>
      </c>
      <c r="K172" s="101">
        <f t="shared" si="50"/>
        <v>3711277695</v>
      </c>
      <c r="L172" s="101">
        <f t="shared" si="50"/>
        <v>3073008683</v>
      </c>
      <c r="M172" s="101">
        <f t="shared" si="50"/>
        <v>4110415265</v>
      </c>
      <c r="N172" s="101">
        <f t="shared" si="50"/>
        <v>3979033478</v>
      </c>
      <c r="O172" s="101">
        <f t="shared" si="50"/>
        <v>4144524367</v>
      </c>
      <c r="P172" s="101">
        <f t="shared" si="50"/>
        <v>2793386791</v>
      </c>
      <c r="Q172" s="101">
        <f t="shared" si="50"/>
        <v>3277756540</v>
      </c>
      <c r="R172" s="101">
        <f t="shared" si="50"/>
        <v>2996555072</v>
      </c>
      <c r="S172" s="101">
        <f t="shared" si="50"/>
        <v>2392282354</v>
      </c>
      <c r="T172" s="101">
        <f t="shared" si="50"/>
        <v>4656217791</v>
      </c>
    </row>
    <row r="173" spans="1:21" s="28" customFormat="1" ht="34.5" customHeight="1" x14ac:dyDescent="0.2">
      <c r="A173" s="26"/>
      <c r="B173" s="27"/>
      <c r="C173" s="27"/>
      <c r="D173" s="140" t="s">
        <v>171</v>
      </c>
      <c r="E173" s="140"/>
      <c r="F173" s="141"/>
      <c r="H173" s="30">
        <f t="shared" si="43"/>
        <v>23528537149</v>
      </c>
      <c r="I173" s="30">
        <v>2764126001</v>
      </c>
      <c r="J173" s="30">
        <v>1989016826</v>
      </c>
      <c r="K173" s="30">
        <v>1947433736</v>
      </c>
      <c r="L173" s="30">
        <v>1331206026</v>
      </c>
      <c r="M173" s="30">
        <v>2217623453</v>
      </c>
      <c r="N173" s="30">
        <v>2166499021</v>
      </c>
      <c r="O173" s="30">
        <v>2362876327</v>
      </c>
      <c r="P173" s="30">
        <v>1040209884</v>
      </c>
      <c r="Q173" s="30">
        <v>1504019279</v>
      </c>
      <c r="R173" s="30">
        <v>1190114092</v>
      </c>
      <c r="S173" s="30">
        <v>1369075416</v>
      </c>
      <c r="T173" s="30">
        <v>3646337088</v>
      </c>
    </row>
    <row r="174" spans="1:21" s="28" customFormat="1" ht="32.25" customHeight="1" x14ac:dyDescent="0.2">
      <c r="A174" s="26"/>
      <c r="B174" s="27"/>
      <c r="C174" s="27"/>
      <c r="D174" s="140" t="s">
        <v>172</v>
      </c>
      <c r="E174" s="140"/>
      <c r="F174" s="141"/>
      <c r="H174" s="30">
        <f t="shared" si="43"/>
        <v>4754388760</v>
      </c>
      <c r="I174" s="30">
        <v>384957030</v>
      </c>
      <c r="J174" s="30">
        <v>356371933</v>
      </c>
      <c r="K174" s="30">
        <v>352548078</v>
      </c>
      <c r="L174" s="30">
        <v>332564156</v>
      </c>
      <c r="M174" s="30">
        <v>482766336</v>
      </c>
      <c r="N174" s="30">
        <v>403295956</v>
      </c>
      <c r="O174" s="30">
        <v>370734408</v>
      </c>
      <c r="P174" s="30">
        <v>344624200</v>
      </c>
      <c r="Q174" s="30">
        <v>363025991</v>
      </c>
      <c r="R174" s="30">
        <v>396516695</v>
      </c>
      <c r="S174" s="30">
        <v>489948155</v>
      </c>
      <c r="T174" s="30">
        <v>477035822</v>
      </c>
    </row>
    <row r="175" spans="1:21" s="28" customFormat="1" ht="29.25" customHeight="1" x14ac:dyDescent="0.2">
      <c r="A175" s="26"/>
      <c r="B175" s="27"/>
      <c r="C175" s="27"/>
      <c r="D175" s="140" t="s">
        <v>173</v>
      </c>
      <c r="E175" s="140"/>
      <c r="F175" s="141"/>
      <c r="H175" s="38">
        <f>H176+H177</f>
        <v>8543852136</v>
      </c>
      <c r="I175" s="38">
        <f t="shared" ref="I175:T175" si="51">I176+I177</f>
        <v>854385214</v>
      </c>
      <c r="J175" s="38">
        <f t="shared" si="51"/>
        <v>854385214</v>
      </c>
      <c r="K175" s="38">
        <f t="shared" si="51"/>
        <v>854385214</v>
      </c>
      <c r="L175" s="38">
        <f t="shared" si="51"/>
        <v>854385214</v>
      </c>
      <c r="M175" s="38">
        <f t="shared" si="51"/>
        <v>854385214</v>
      </c>
      <c r="N175" s="38">
        <f t="shared" si="51"/>
        <v>854385214</v>
      </c>
      <c r="O175" s="38">
        <f t="shared" si="51"/>
        <v>854385214</v>
      </c>
      <c r="P175" s="38">
        <f t="shared" si="51"/>
        <v>854385214</v>
      </c>
      <c r="Q175" s="38">
        <f t="shared" si="51"/>
        <v>854385214</v>
      </c>
      <c r="R175" s="38">
        <f t="shared" si="51"/>
        <v>854385210</v>
      </c>
      <c r="S175" s="38">
        <f t="shared" si="51"/>
        <v>0</v>
      </c>
      <c r="T175" s="38">
        <f t="shared" si="51"/>
        <v>0</v>
      </c>
    </row>
    <row r="176" spans="1:21" s="28" customFormat="1" ht="30" customHeight="1" x14ac:dyDescent="0.2">
      <c r="A176" s="26"/>
      <c r="B176" s="27"/>
      <c r="C176" s="27"/>
      <c r="D176" s="2"/>
      <c r="E176" s="2"/>
      <c r="F176" s="3" t="s">
        <v>174</v>
      </c>
      <c r="H176" s="30">
        <f>SUM(I176:T176)</f>
        <v>7508212616</v>
      </c>
      <c r="I176" s="30">
        <v>750821262</v>
      </c>
      <c r="J176" s="30">
        <v>750821262</v>
      </c>
      <c r="K176" s="30">
        <v>750821262</v>
      </c>
      <c r="L176" s="30">
        <v>750821262</v>
      </c>
      <c r="M176" s="30">
        <v>750821262</v>
      </c>
      <c r="N176" s="30">
        <v>750821262</v>
      </c>
      <c r="O176" s="30">
        <v>750821262</v>
      </c>
      <c r="P176" s="30">
        <v>750821262</v>
      </c>
      <c r="Q176" s="30">
        <v>750821262</v>
      </c>
      <c r="R176" s="30">
        <v>750821258</v>
      </c>
      <c r="S176" s="30">
        <v>0</v>
      </c>
      <c r="T176" s="30">
        <v>0</v>
      </c>
    </row>
    <row r="177" spans="1:20" s="28" customFormat="1" ht="35.25" customHeight="1" x14ac:dyDescent="0.2">
      <c r="A177" s="26"/>
      <c r="B177" s="27"/>
      <c r="C177" s="27"/>
      <c r="D177" s="2"/>
      <c r="E177" s="2"/>
      <c r="F177" s="3" t="s">
        <v>175</v>
      </c>
      <c r="H177" s="30">
        <f t="shared" si="43"/>
        <v>1035639520</v>
      </c>
      <c r="I177" s="30">
        <v>103563952</v>
      </c>
      <c r="J177" s="30">
        <v>103563952</v>
      </c>
      <c r="K177" s="30">
        <v>103563952</v>
      </c>
      <c r="L177" s="30">
        <v>103563952</v>
      </c>
      <c r="M177" s="30">
        <v>103563952</v>
      </c>
      <c r="N177" s="30">
        <v>103563952</v>
      </c>
      <c r="O177" s="30">
        <v>103563952</v>
      </c>
      <c r="P177" s="30">
        <v>103563952</v>
      </c>
      <c r="Q177" s="30">
        <v>103563952</v>
      </c>
      <c r="R177" s="30">
        <v>103563952</v>
      </c>
      <c r="S177" s="30">
        <v>0</v>
      </c>
      <c r="T177" s="30">
        <v>0</v>
      </c>
    </row>
    <row r="178" spans="1:20" s="102" customFormat="1" ht="59.25" customHeight="1" x14ac:dyDescent="0.2">
      <c r="A178" s="26"/>
      <c r="B178" s="27"/>
      <c r="C178" s="27"/>
      <c r="D178" s="140" t="s">
        <v>176</v>
      </c>
      <c r="E178" s="140"/>
      <c r="F178" s="141"/>
      <c r="H178" s="30">
        <f t="shared" si="43"/>
        <v>2790562744</v>
      </c>
      <c r="I178" s="30">
        <v>232546896</v>
      </c>
      <c r="J178" s="30">
        <v>232546896</v>
      </c>
      <c r="K178" s="30">
        <v>232546896</v>
      </c>
      <c r="L178" s="30">
        <v>232546896</v>
      </c>
      <c r="M178" s="30">
        <v>232546896</v>
      </c>
      <c r="N178" s="30">
        <v>232546896</v>
      </c>
      <c r="O178" s="30">
        <v>232546896</v>
      </c>
      <c r="P178" s="30">
        <v>232546896</v>
      </c>
      <c r="Q178" s="30">
        <v>232546896</v>
      </c>
      <c r="R178" s="30">
        <v>232546896</v>
      </c>
      <c r="S178" s="30">
        <v>232546892</v>
      </c>
      <c r="T178" s="30">
        <v>232546892</v>
      </c>
    </row>
    <row r="179" spans="1:20" s="102" customFormat="1" ht="19.5" customHeight="1" x14ac:dyDescent="0.2">
      <c r="A179" s="26"/>
      <c r="B179" s="27"/>
      <c r="C179" s="27"/>
      <c r="D179" s="140" t="s">
        <v>177</v>
      </c>
      <c r="E179" s="140"/>
      <c r="F179" s="141"/>
      <c r="H179" s="38">
        <f>H180+H181+H182+H183</f>
        <v>1321034141</v>
      </c>
      <c r="I179" s="38">
        <f t="shared" ref="I179:T179" si="52">I180+I181+I182+I183</f>
        <v>110086179</v>
      </c>
      <c r="J179" s="38">
        <f t="shared" si="52"/>
        <v>110086179</v>
      </c>
      <c r="K179" s="38">
        <f t="shared" si="52"/>
        <v>110086179</v>
      </c>
      <c r="L179" s="38">
        <f t="shared" si="52"/>
        <v>110086179</v>
      </c>
      <c r="M179" s="38">
        <f t="shared" si="52"/>
        <v>110086179</v>
      </c>
      <c r="N179" s="38">
        <f t="shared" si="52"/>
        <v>110086179</v>
      </c>
      <c r="O179" s="38">
        <f t="shared" si="52"/>
        <v>110086179</v>
      </c>
      <c r="P179" s="38">
        <f t="shared" si="52"/>
        <v>110086179</v>
      </c>
      <c r="Q179" s="38">
        <f t="shared" si="52"/>
        <v>110086179</v>
      </c>
      <c r="R179" s="38">
        <f t="shared" si="52"/>
        <v>110086179</v>
      </c>
      <c r="S179" s="38">
        <f t="shared" si="52"/>
        <v>110086179</v>
      </c>
      <c r="T179" s="38">
        <f t="shared" si="52"/>
        <v>110086172</v>
      </c>
    </row>
    <row r="180" spans="1:20" s="47" customFormat="1" ht="18" customHeight="1" x14ac:dyDescent="0.25">
      <c r="A180" s="26"/>
      <c r="B180" s="27"/>
      <c r="C180" s="27"/>
      <c r="D180" s="2"/>
      <c r="E180" s="2"/>
      <c r="F180" s="3" t="s">
        <v>178</v>
      </c>
      <c r="H180" s="90">
        <f t="shared" si="43"/>
        <v>632034898</v>
      </c>
      <c r="I180" s="90">
        <v>52669574</v>
      </c>
      <c r="J180" s="90">
        <v>52669574</v>
      </c>
      <c r="K180" s="90">
        <v>52669574</v>
      </c>
      <c r="L180" s="90">
        <v>52669574</v>
      </c>
      <c r="M180" s="90">
        <v>52669574</v>
      </c>
      <c r="N180" s="90">
        <v>52669574</v>
      </c>
      <c r="O180" s="90">
        <v>52669574</v>
      </c>
      <c r="P180" s="90">
        <v>52669574</v>
      </c>
      <c r="Q180" s="90">
        <v>52669574</v>
      </c>
      <c r="R180" s="90">
        <v>52669574</v>
      </c>
      <c r="S180" s="90">
        <v>52669574</v>
      </c>
      <c r="T180" s="90">
        <v>52669584</v>
      </c>
    </row>
    <row r="181" spans="1:20" s="47" customFormat="1" ht="15.75" customHeight="1" x14ac:dyDescent="0.25">
      <c r="A181" s="26"/>
      <c r="B181" s="27"/>
      <c r="C181" s="27"/>
      <c r="D181" s="2"/>
      <c r="E181" s="2"/>
      <c r="F181" s="3" t="s">
        <v>179</v>
      </c>
      <c r="H181" s="90">
        <f t="shared" si="43"/>
        <v>416770166</v>
      </c>
      <c r="I181" s="90">
        <v>34730848</v>
      </c>
      <c r="J181" s="90">
        <v>34730848</v>
      </c>
      <c r="K181" s="90">
        <v>34730848</v>
      </c>
      <c r="L181" s="90">
        <v>34730848</v>
      </c>
      <c r="M181" s="90">
        <v>34730848</v>
      </c>
      <c r="N181" s="90">
        <v>34730848</v>
      </c>
      <c r="O181" s="90">
        <v>34730848</v>
      </c>
      <c r="P181" s="90">
        <v>34730848</v>
      </c>
      <c r="Q181" s="90">
        <v>34730848</v>
      </c>
      <c r="R181" s="90">
        <v>34730848</v>
      </c>
      <c r="S181" s="90">
        <v>34730848</v>
      </c>
      <c r="T181" s="90">
        <v>34730838</v>
      </c>
    </row>
    <row r="182" spans="1:20" s="102" customFormat="1" ht="33.75" customHeight="1" x14ac:dyDescent="0.2">
      <c r="A182" s="26"/>
      <c r="B182" s="27"/>
      <c r="C182" s="27"/>
      <c r="D182" s="2"/>
      <c r="E182" s="2"/>
      <c r="F182" s="3" t="s">
        <v>180</v>
      </c>
      <c r="H182" s="30">
        <f t="shared" si="43"/>
        <v>22536099</v>
      </c>
      <c r="I182" s="30">
        <v>1878008</v>
      </c>
      <c r="J182" s="30">
        <v>1878008</v>
      </c>
      <c r="K182" s="30">
        <v>1878008</v>
      </c>
      <c r="L182" s="30">
        <v>1878008</v>
      </c>
      <c r="M182" s="30">
        <v>1878008</v>
      </c>
      <c r="N182" s="30">
        <v>1878008</v>
      </c>
      <c r="O182" s="30">
        <v>1878008</v>
      </c>
      <c r="P182" s="30">
        <v>1878008</v>
      </c>
      <c r="Q182" s="30">
        <v>1878008</v>
      </c>
      <c r="R182" s="30">
        <v>1878008</v>
      </c>
      <c r="S182" s="30">
        <v>1878008</v>
      </c>
      <c r="T182" s="30">
        <v>1878011</v>
      </c>
    </row>
    <row r="183" spans="1:20" s="104" customFormat="1" ht="15.75" customHeight="1" x14ac:dyDescent="0.25">
      <c r="A183" s="26"/>
      <c r="B183" s="27"/>
      <c r="C183" s="27"/>
      <c r="D183" s="2"/>
      <c r="E183" s="2"/>
      <c r="F183" s="3" t="s">
        <v>181</v>
      </c>
      <c r="H183" s="90">
        <f t="shared" si="43"/>
        <v>249692978</v>
      </c>
      <c r="I183" s="90">
        <v>20807749</v>
      </c>
      <c r="J183" s="90">
        <v>20807749</v>
      </c>
      <c r="K183" s="90">
        <v>20807749</v>
      </c>
      <c r="L183" s="90">
        <v>20807749</v>
      </c>
      <c r="M183" s="90">
        <v>20807749</v>
      </c>
      <c r="N183" s="90">
        <v>20807749</v>
      </c>
      <c r="O183" s="90">
        <v>20807749</v>
      </c>
      <c r="P183" s="90">
        <v>20807749</v>
      </c>
      <c r="Q183" s="90">
        <v>20807749</v>
      </c>
      <c r="R183" s="90">
        <v>20807749</v>
      </c>
      <c r="S183" s="90">
        <v>20807749</v>
      </c>
      <c r="T183" s="90">
        <v>20807739</v>
      </c>
    </row>
    <row r="184" spans="1:20" s="102" customFormat="1" ht="36.75" customHeight="1" x14ac:dyDescent="0.2">
      <c r="A184" s="26"/>
      <c r="B184" s="27"/>
      <c r="C184" s="27"/>
      <c r="D184" s="140" t="s">
        <v>182</v>
      </c>
      <c r="E184" s="140"/>
      <c r="F184" s="141"/>
      <c r="H184" s="30">
        <f t="shared" si="43"/>
        <v>157183987</v>
      </c>
      <c r="I184" s="30">
        <v>17597871</v>
      </c>
      <c r="J184" s="30">
        <v>14226179</v>
      </c>
      <c r="K184" s="30">
        <v>13878142</v>
      </c>
      <c r="L184" s="30">
        <v>11820762</v>
      </c>
      <c r="M184" s="30">
        <v>12607737</v>
      </c>
      <c r="N184" s="30">
        <v>11820762</v>
      </c>
      <c r="O184" s="30">
        <v>13495893</v>
      </c>
      <c r="P184" s="30">
        <v>11134968</v>
      </c>
      <c r="Q184" s="30">
        <v>13293531</v>
      </c>
      <c r="R184" s="30">
        <v>12506555</v>
      </c>
      <c r="S184" s="30">
        <v>12607737</v>
      </c>
      <c r="T184" s="30">
        <v>12193850</v>
      </c>
    </row>
    <row r="185" spans="1:20" s="102" customFormat="1" ht="44.25" customHeight="1" x14ac:dyDescent="0.2">
      <c r="A185" s="26"/>
      <c r="B185" s="27"/>
      <c r="C185" s="27"/>
      <c r="D185" s="140" t="s">
        <v>183</v>
      </c>
      <c r="E185" s="140"/>
      <c r="F185" s="141"/>
      <c r="H185" s="30">
        <f t="shared" si="43"/>
        <v>223814745</v>
      </c>
      <c r="I185" s="30">
        <v>22381475</v>
      </c>
      <c r="J185" s="30">
        <v>22381475</v>
      </c>
      <c r="K185" s="30">
        <v>22381475</v>
      </c>
      <c r="L185" s="30">
        <v>22381475</v>
      </c>
      <c r="M185" s="30">
        <v>22381475</v>
      </c>
      <c r="N185" s="30">
        <v>22381475</v>
      </c>
      <c r="O185" s="30">
        <v>22381475</v>
      </c>
      <c r="P185" s="30">
        <v>22381475</v>
      </c>
      <c r="Q185" s="30">
        <v>22381475</v>
      </c>
      <c r="R185" s="30">
        <v>22381470</v>
      </c>
      <c r="S185" s="30">
        <v>0</v>
      </c>
      <c r="T185" s="30">
        <v>0</v>
      </c>
    </row>
    <row r="186" spans="1:20" s="28" customFormat="1" ht="48.75" customHeight="1" x14ac:dyDescent="0.2">
      <c r="A186" s="26"/>
      <c r="B186" s="27"/>
      <c r="C186" s="27"/>
      <c r="D186" s="140" t="s">
        <v>184</v>
      </c>
      <c r="E186" s="140"/>
      <c r="F186" s="141"/>
      <c r="H186" s="30">
        <f t="shared" si="43"/>
        <v>2136215692</v>
      </c>
      <c r="I186" s="30">
        <v>178017975</v>
      </c>
      <c r="J186" s="30">
        <v>178017975</v>
      </c>
      <c r="K186" s="30">
        <v>178017975</v>
      </c>
      <c r="L186" s="30">
        <v>178017975</v>
      </c>
      <c r="M186" s="30">
        <v>178017975</v>
      </c>
      <c r="N186" s="30">
        <v>178017975</v>
      </c>
      <c r="O186" s="30">
        <v>178017975</v>
      </c>
      <c r="P186" s="30">
        <v>178017975</v>
      </c>
      <c r="Q186" s="30">
        <v>178017975</v>
      </c>
      <c r="R186" s="30">
        <v>178017975</v>
      </c>
      <c r="S186" s="30">
        <v>178017975</v>
      </c>
      <c r="T186" s="30">
        <v>178017967</v>
      </c>
    </row>
    <row r="187" spans="1:20" s="47" customFormat="1" ht="26.25" customHeight="1" x14ac:dyDescent="0.25">
      <c r="A187" s="26"/>
      <c r="B187" s="27"/>
      <c r="C187" s="148" t="s">
        <v>185</v>
      </c>
      <c r="D187" s="148"/>
      <c r="E187" s="148"/>
      <c r="F187" s="149"/>
      <c r="H187" s="101">
        <f>H188</f>
        <v>3710684576</v>
      </c>
      <c r="I187" s="101">
        <f t="shared" ref="I187:T187" si="53">I188</f>
        <v>21303319</v>
      </c>
      <c r="J187" s="101">
        <f t="shared" si="53"/>
        <v>269181533</v>
      </c>
      <c r="K187" s="101">
        <f t="shared" si="53"/>
        <v>263684629</v>
      </c>
      <c r="L187" s="101">
        <f t="shared" si="53"/>
        <v>300541202</v>
      </c>
      <c r="M187" s="101">
        <f t="shared" si="53"/>
        <v>293357790</v>
      </c>
      <c r="N187" s="101">
        <f t="shared" si="53"/>
        <v>561304880</v>
      </c>
      <c r="O187" s="101">
        <f t="shared" si="53"/>
        <v>570841973</v>
      </c>
      <c r="P187" s="101">
        <f t="shared" si="53"/>
        <v>405028307</v>
      </c>
      <c r="Q187" s="101">
        <f t="shared" si="53"/>
        <v>189979247</v>
      </c>
      <c r="R187" s="101">
        <f t="shared" si="53"/>
        <v>187432920</v>
      </c>
      <c r="S187" s="101">
        <f t="shared" si="53"/>
        <v>509408170</v>
      </c>
      <c r="T187" s="101">
        <f t="shared" si="53"/>
        <v>138620606</v>
      </c>
    </row>
    <row r="188" spans="1:20" s="47" customFormat="1" ht="27" customHeight="1" x14ac:dyDescent="0.25">
      <c r="A188" s="26"/>
      <c r="B188" s="27"/>
      <c r="C188" s="27"/>
      <c r="D188" s="140" t="s">
        <v>185</v>
      </c>
      <c r="E188" s="140"/>
      <c r="F188" s="141"/>
      <c r="H188" s="90">
        <f t="shared" si="43"/>
        <v>3710684576</v>
      </c>
      <c r="I188" s="90">
        <v>21303319</v>
      </c>
      <c r="J188" s="90">
        <v>269181533</v>
      </c>
      <c r="K188" s="90">
        <v>263684629</v>
      </c>
      <c r="L188" s="90">
        <v>300541202</v>
      </c>
      <c r="M188" s="90">
        <v>293357790</v>
      </c>
      <c r="N188" s="90">
        <v>561304880</v>
      </c>
      <c r="O188" s="90">
        <v>570841973</v>
      </c>
      <c r="P188" s="90">
        <v>405028307</v>
      </c>
      <c r="Q188" s="90">
        <v>189979247</v>
      </c>
      <c r="R188" s="90">
        <v>187432920</v>
      </c>
      <c r="S188" s="90">
        <v>509408170</v>
      </c>
      <c r="T188" s="90">
        <v>138620606</v>
      </c>
    </row>
    <row r="189" spans="1:20" s="28" customFormat="1" ht="30.75" customHeight="1" x14ac:dyDescent="0.2">
      <c r="A189" s="26"/>
      <c r="B189" s="27"/>
      <c r="C189" s="148" t="s">
        <v>17</v>
      </c>
      <c r="D189" s="148"/>
      <c r="E189" s="148"/>
      <c r="F189" s="149"/>
      <c r="H189" s="105">
        <f>SUM(H190:H200)</f>
        <v>805560734</v>
      </c>
      <c r="I189" s="105">
        <f t="shared" ref="I189:T189" si="54">SUM(I190:I200)</f>
        <v>71169924</v>
      </c>
      <c r="J189" s="105">
        <f t="shared" si="54"/>
        <v>65406743</v>
      </c>
      <c r="K189" s="105">
        <f t="shared" si="54"/>
        <v>62015940</v>
      </c>
      <c r="L189" s="105">
        <f t="shared" si="54"/>
        <v>70320226</v>
      </c>
      <c r="M189" s="105">
        <f t="shared" si="54"/>
        <v>69419993</v>
      </c>
      <c r="N189" s="105">
        <f t="shared" si="54"/>
        <v>67639646</v>
      </c>
      <c r="O189" s="105">
        <f t="shared" si="54"/>
        <v>64797824</v>
      </c>
      <c r="P189" s="105">
        <f t="shared" si="54"/>
        <v>66584079</v>
      </c>
      <c r="Q189" s="105">
        <f t="shared" si="54"/>
        <v>68329621</v>
      </c>
      <c r="R189" s="105">
        <f>SUM(R190:R200)</f>
        <v>64237630</v>
      </c>
      <c r="S189" s="105">
        <f t="shared" si="54"/>
        <v>69256956</v>
      </c>
      <c r="T189" s="105">
        <f t="shared" si="54"/>
        <v>66382152</v>
      </c>
    </row>
    <row r="190" spans="1:20" s="47" customFormat="1" ht="18.75" customHeight="1" x14ac:dyDescent="0.25">
      <c r="A190" s="26"/>
      <c r="B190" s="27"/>
      <c r="C190" s="54"/>
      <c r="D190" s="140" t="s">
        <v>18</v>
      </c>
      <c r="E190" s="140"/>
      <c r="F190" s="141"/>
      <c r="H190" s="90">
        <f t="shared" si="43"/>
        <v>112528464</v>
      </c>
      <c r="I190" s="90">
        <v>12850043</v>
      </c>
      <c r="J190" s="90">
        <v>11946533</v>
      </c>
      <c r="K190" s="90">
        <v>8847308</v>
      </c>
      <c r="L190" s="90">
        <v>8108184</v>
      </c>
      <c r="M190" s="90">
        <v>8914354</v>
      </c>
      <c r="N190" s="90">
        <v>8136803</v>
      </c>
      <c r="O190" s="90">
        <v>9048980</v>
      </c>
      <c r="P190" s="90">
        <v>8952175</v>
      </c>
      <c r="Q190" s="90">
        <v>8673081</v>
      </c>
      <c r="R190" s="90">
        <v>9068427</v>
      </c>
      <c r="S190" s="90">
        <v>8640882</v>
      </c>
      <c r="T190" s="90">
        <v>9341694</v>
      </c>
    </row>
    <row r="191" spans="1:20" s="47" customFormat="1" ht="18.75" customHeight="1" x14ac:dyDescent="0.25">
      <c r="A191" s="26"/>
      <c r="B191" s="27"/>
      <c r="C191" s="54"/>
      <c r="D191" s="140" t="s">
        <v>19</v>
      </c>
      <c r="E191" s="140"/>
      <c r="F191" s="141"/>
      <c r="H191" s="90">
        <f t="shared" si="43"/>
        <v>116551936</v>
      </c>
      <c r="I191" s="90">
        <v>8390075</v>
      </c>
      <c r="J191" s="90">
        <v>6323803</v>
      </c>
      <c r="K191" s="90">
        <v>8881405</v>
      </c>
      <c r="L191" s="90">
        <v>11901914</v>
      </c>
      <c r="M191" s="90">
        <v>12606986</v>
      </c>
      <c r="N191" s="90">
        <v>11254779</v>
      </c>
      <c r="O191" s="90">
        <v>8116670</v>
      </c>
      <c r="P191" s="90">
        <v>8790403</v>
      </c>
      <c r="Q191" s="90">
        <v>9797286</v>
      </c>
      <c r="R191" s="90">
        <v>9241420</v>
      </c>
      <c r="S191" s="90">
        <v>11623335</v>
      </c>
      <c r="T191" s="90">
        <v>9623860</v>
      </c>
    </row>
    <row r="192" spans="1:20" s="47" customFormat="1" ht="18.75" customHeight="1" x14ac:dyDescent="0.25">
      <c r="A192" s="26"/>
      <c r="B192" s="27"/>
      <c r="C192" s="54"/>
      <c r="D192" s="140" t="s">
        <v>20</v>
      </c>
      <c r="E192" s="140"/>
      <c r="F192" s="141"/>
      <c r="H192" s="90">
        <f t="shared" si="43"/>
        <v>24718857</v>
      </c>
      <c r="I192" s="90">
        <v>3379511</v>
      </c>
      <c r="J192" s="90">
        <v>2085889</v>
      </c>
      <c r="K192" s="90">
        <v>1357567</v>
      </c>
      <c r="L192" s="90">
        <v>1830818</v>
      </c>
      <c r="M192" s="90">
        <v>3122853</v>
      </c>
      <c r="N192" s="90">
        <v>1013000</v>
      </c>
      <c r="O192" s="90">
        <v>1418366</v>
      </c>
      <c r="P192" s="90">
        <v>1307780</v>
      </c>
      <c r="Q192" s="90">
        <v>2120927</v>
      </c>
      <c r="R192" s="90">
        <v>2034147</v>
      </c>
      <c r="S192" s="90">
        <v>3284199</v>
      </c>
      <c r="T192" s="90">
        <v>1763800</v>
      </c>
    </row>
    <row r="193" spans="1:20" s="28" customFormat="1" ht="28.5" customHeight="1" x14ac:dyDescent="0.2">
      <c r="A193" s="26"/>
      <c r="B193" s="27"/>
      <c r="C193" s="54"/>
      <c r="D193" s="140" t="s">
        <v>21</v>
      </c>
      <c r="E193" s="140"/>
      <c r="F193" s="141"/>
      <c r="H193" s="30">
        <f t="shared" si="43"/>
        <v>37346381</v>
      </c>
      <c r="I193" s="30">
        <v>3284372</v>
      </c>
      <c r="J193" s="30">
        <v>2464546</v>
      </c>
      <c r="K193" s="30">
        <v>3416024</v>
      </c>
      <c r="L193" s="30">
        <v>3904694</v>
      </c>
      <c r="M193" s="30">
        <v>3567310</v>
      </c>
      <c r="N193" s="30">
        <v>2655981</v>
      </c>
      <c r="O193" s="30">
        <v>2878374</v>
      </c>
      <c r="P193" s="30">
        <v>3731585</v>
      </c>
      <c r="Q193" s="30">
        <v>3592536</v>
      </c>
      <c r="R193" s="30">
        <v>2233810</v>
      </c>
      <c r="S193" s="30">
        <v>2775340</v>
      </c>
      <c r="T193" s="30">
        <v>2841809</v>
      </c>
    </row>
    <row r="194" spans="1:20" s="28" customFormat="1" ht="34.5" customHeight="1" x14ac:dyDescent="0.2">
      <c r="A194" s="26"/>
      <c r="B194" s="27"/>
      <c r="C194" s="54"/>
      <c r="D194" s="140" t="s">
        <v>28</v>
      </c>
      <c r="E194" s="140"/>
      <c r="F194" s="141"/>
      <c r="H194" s="30">
        <f t="shared" si="43"/>
        <v>473022359</v>
      </c>
      <c r="I194" s="30">
        <v>39816529</v>
      </c>
      <c r="J194" s="30">
        <v>39136578</v>
      </c>
      <c r="K194" s="30">
        <v>36064242</v>
      </c>
      <c r="L194" s="30">
        <v>41125222</v>
      </c>
      <c r="M194" s="30">
        <v>37759096</v>
      </c>
      <c r="N194" s="30">
        <v>41129689</v>
      </c>
      <c r="O194" s="30">
        <v>39886040</v>
      </c>
      <c r="P194" s="30">
        <v>40352742</v>
      </c>
      <c r="Q194" s="30">
        <v>40696397</v>
      </c>
      <c r="R194" s="30">
        <v>38210432</v>
      </c>
      <c r="S194" s="30">
        <v>39483806</v>
      </c>
      <c r="T194" s="30">
        <v>39361586</v>
      </c>
    </row>
    <row r="195" spans="1:20" s="47" customFormat="1" ht="25.5" customHeight="1" x14ac:dyDescent="0.25">
      <c r="A195" s="26"/>
      <c r="B195" s="27"/>
      <c r="C195" s="54"/>
      <c r="D195" s="140" t="s">
        <v>22</v>
      </c>
      <c r="E195" s="140"/>
      <c r="F195" s="141"/>
      <c r="H195" s="90">
        <f t="shared" si="43"/>
        <v>1</v>
      </c>
      <c r="I195" s="90">
        <v>0</v>
      </c>
      <c r="J195" s="90">
        <v>0</v>
      </c>
      <c r="K195" s="90">
        <v>0</v>
      </c>
      <c r="L195" s="90">
        <v>0</v>
      </c>
      <c r="M195" s="90">
        <v>0</v>
      </c>
      <c r="N195" s="90">
        <v>0</v>
      </c>
      <c r="O195" s="90">
        <v>0</v>
      </c>
      <c r="P195" s="90">
        <v>0</v>
      </c>
      <c r="Q195" s="90">
        <v>0</v>
      </c>
      <c r="R195" s="90">
        <v>0</v>
      </c>
      <c r="S195" s="90">
        <v>0</v>
      </c>
      <c r="T195" s="90">
        <v>1</v>
      </c>
    </row>
    <row r="196" spans="1:20" s="28" customFormat="1" ht="32.25" customHeight="1" x14ac:dyDescent="0.2">
      <c r="A196" s="26"/>
      <c r="B196" s="27"/>
      <c r="C196" s="54"/>
      <c r="D196" s="140" t="s">
        <v>23</v>
      </c>
      <c r="E196" s="140"/>
      <c r="F196" s="141"/>
      <c r="H196" s="30">
        <f t="shared" si="43"/>
        <v>33739337</v>
      </c>
      <c r="I196" s="30">
        <v>2811611</v>
      </c>
      <c r="J196" s="30">
        <v>2811611</v>
      </c>
      <c r="K196" s="30">
        <v>2811611</v>
      </c>
      <c r="L196" s="30">
        <v>2811611</v>
      </c>
      <c r="M196" s="30">
        <v>2811611</v>
      </c>
      <c r="N196" s="30">
        <v>2811611</v>
      </c>
      <c r="O196" s="30">
        <v>2811611</v>
      </c>
      <c r="P196" s="30">
        <v>2811611</v>
      </c>
      <c r="Q196" s="30">
        <v>2811611</v>
      </c>
      <c r="R196" s="30">
        <v>2811611</v>
      </c>
      <c r="S196" s="30">
        <v>2811611</v>
      </c>
      <c r="T196" s="30">
        <v>2811616</v>
      </c>
    </row>
    <row r="197" spans="1:20" s="28" customFormat="1" ht="43.5" customHeight="1" x14ac:dyDescent="0.2">
      <c r="A197" s="26"/>
      <c r="B197" s="27"/>
      <c r="C197" s="54"/>
      <c r="D197" s="140" t="s">
        <v>24</v>
      </c>
      <c r="E197" s="140"/>
      <c r="F197" s="141"/>
      <c r="H197" s="30">
        <f t="shared" si="43"/>
        <v>7653399</v>
      </c>
      <c r="I197" s="30">
        <v>637783</v>
      </c>
      <c r="J197" s="30">
        <v>637783</v>
      </c>
      <c r="K197" s="30">
        <v>637783</v>
      </c>
      <c r="L197" s="30">
        <v>637783</v>
      </c>
      <c r="M197" s="30">
        <v>637783</v>
      </c>
      <c r="N197" s="30">
        <v>637783</v>
      </c>
      <c r="O197" s="30">
        <v>637783</v>
      </c>
      <c r="P197" s="30">
        <v>637783</v>
      </c>
      <c r="Q197" s="30">
        <v>637783</v>
      </c>
      <c r="R197" s="30">
        <v>637783</v>
      </c>
      <c r="S197" s="30">
        <v>637783</v>
      </c>
      <c r="T197" s="30">
        <v>637786</v>
      </c>
    </row>
    <row r="198" spans="1:20" s="28" customFormat="1" ht="19.5" customHeight="1" x14ac:dyDescent="0.2">
      <c r="A198" s="26"/>
      <c r="B198" s="27"/>
      <c r="C198" s="54"/>
      <c r="D198" s="140" t="s">
        <v>25</v>
      </c>
      <c r="E198" s="140"/>
      <c r="F198" s="141"/>
      <c r="H198" s="30">
        <f t="shared" si="43"/>
        <v>0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</row>
    <row r="199" spans="1:20" s="28" customFormat="1" ht="27.75" customHeight="1" x14ac:dyDescent="0.2">
      <c r="A199" s="26"/>
      <c r="B199" s="27"/>
      <c r="C199" s="54"/>
      <c r="D199" s="140" t="s">
        <v>26</v>
      </c>
      <c r="E199" s="140"/>
      <c r="F199" s="141"/>
      <c r="H199" s="30">
        <f t="shared" si="43"/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0</v>
      </c>
      <c r="Q199" s="30">
        <v>0</v>
      </c>
      <c r="R199" s="30">
        <v>0</v>
      </c>
      <c r="S199" s="30">
        <v>0</v>
      </c>
      <c r="T199" s="30">
        <v>0</v>
      </c>
    </row>
    <row r="200" spans="1:20" s="28" customFormat="1" ht="28.5" customHeight="1" x14ac:dyDescent="0.2">
      <c r="A200" s="26"/>
      <c r="B200" s="27"/>
      <c r="C200" s="54"/>
      <c r="D200" s="140" t="s">
        <v>27</v>
      </c>
      <c r="E200" s="140"/>
      <c r="F200" s="141"/>
      <c r="H200" s="30">
        <f t="shared" si="43"/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0">
        <v>0</v>
      </c>
      <c r="R200" s="30">
        <v>0</v>
      </c>
      <c r="S200" s="30">
        <v>0</v>
      </c>
      <c r="T200" s="30">
        <v>0</v>
      </c>
    </row>
    <row r="201" spans="1:20" s="28" customFormat="1" ht="18" customHeight="1" x14ac:dyDescent="0.2">
      <c r="A201" s="106"/>
      <c r="B201" s="107"/>
      <c r="C201" s="148" t="s">
        <v>186</v>
      </c>
      <c r="D201" s="148"/>
      <c r="E201" s="148"/>
      <c r="F201" s="149"/>
      <c r="H201" s="108">
        <f>H202+H203</f>
        <v>4440999</v>
      </c>
      <c r="I201" s="108">
        <f t="shared" ref="I201:T201" si="55">I202+I203</f>
        <v>370081</v>
      </c>
      <c r="J201" s="108">
        <f t="shared" si="55"/>
        <v>370083</v>
      </c>
      <c r="K201" s="108">
        <f t="shared" si="55"/>
        <v>370083</v>
      </c>
      <c r="L201" s="108">
        <f t="shared" si="55"/>
        <v>370083</v>
      </c>
      <c r="M201" s="108">
        <f t="shared" si="55"/>
        <v>370083</v>
      </c>
      <c r="N201" s="108">
        <f t="shared" si="55"/>
        <v>370083</v>
      </c>
      <c r="O201" s="108">
        <f t="shared" si="55"/>
        <v>370083</v>
      </c>
      <c r="P201" s="108">
        <f t="shared" si="55"/>
        <v>370083</v>
      </c>
      <c r="Q201" s="108">
        <f t="shared" si="55"/>
        <v>370083</v>
      </c>
      <c r="R201" s="108">
        <f t="shared" si="55"/>
        <v>370083</v>
      </c>
      <c r="S201" s="108">
        <f t="shared" si="55"/>
        <v>370083</v>
      </c>
      <c r="T201" s="108">
        <f t="shared" si="55"/>
        <v>370088</v>
      </c>
    </row>
    <row r="202" spans="1:20" s="28" customFormat="1" ht="41.25" customHeight="1" x14ac:dyDescent="0.2">
      <c r="A202" s="106"/>
      <c r="B202" s="107"/>
      <c r="C202" s="54"/>
      <c r="D202" s="140" t="s">
        <v>187</v>
      </c>
      <c r="E202" s="140"/>
      <c r="F202" s="141"/>
      <c r="H202" s="30">
        <f t="shared" si="43"/>
        <v>4440999</v>
      </c>
      <c r="I202" s="30">
        <v>370081</v>
      </c>
      <c r="J202" s="30">
        <v>370083</v>
      </c>
      <c r="K202" s="30">
        <v>370083</v>
      </c>
      <c r="L202" s="30">
        <v>370083</v>
      </c>
      <c r="M202" s="30">
        <v>370083</v>
      </c>
      <c r="N202" s="30">
        <v>370083</v>
      </c>
      <c r="O202" s="30">
        <v>370083</v>
      </c>
      <c r="P202" s="30">
        <v>370083</v>
      </c>
      <c r="Q202" s="30">
        <v>370083</v>
      </c>
      <c r="R202" s="30">
        <v>370083</v>
      </c>
      <c r="S202" s="30">
        <v>370083</v>
      </c>
      <c r="T202" s="30">
        <v>370088</v>
      </c>
    </row>
    <row r="203" spans="1:20" s="28" customFormat="1" ht="48" customHeight="1" x14ac:dyDescent="0.2">
      <c r="A203" s="106"/>
      <c r="B203" s="107"/>
      <c r="C203" s="54"/>
      <c r="D203" s="140" t="s">
        <v>188</v>
      </c>
      <c r="E203" s="140"/>
      <c r="F203" s="141"/>
      <c r="H203" s="30">
        <f t="shared" si="43"/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0</v>
      </c>
    </row>
    <row r="204" spans="1:20" s="28" customFormat="1" ht="48.75" customHeight="1" x14ac:dyDescent="0.2">
      <c r="A204" s="150" t="s">
        <v>189</v>
      </c>
      <c r="B204" s="151"/>
      <c r="C204" s="151"/>
      <c r="D204" s="151"/>
      <c r="E204" s="151"/>
      <c r="F204" s="152"/>
      <c r="H204" s="109">
        <f>SUM(H205:H207)</f>
        <v>2374510754</v>
      </c>
      <c r="I204" s="109">
        <f t="shared" ref="I204:T204" si="56">SUM(I205:I207)</f>
        <v>177193066</v>
      </c>
      <c r="J204" s="109">
        <f t="shared" si="56"/>
        <v>111149893</v>
      </c>
      <c r="K204" s="109">
        <f t="shared" si="56"/>
        <v>150627134</v>
      </c>
      <c r="L204" s="109">
        <f t="shared" si="56"/>
        <v>390086172</v>
      </c>
      <c r="M204" s="109">
        <f t="shared" si="56"/>
        <v>179985479</v>
      </c>
      <c r="N204" s="109">
        <f t="shared" si="56"/>
        <v>252764016</v>
      </c>
      <c r="O204" s="109">
        <f t="shared" si="56"/>
        <v>200365352</v>
      </c>
      <c r="P204" s="109">
        <f t="shared" si="56"/>
        <v>188825616</v>
      </c>
      <c r="Q204" s="109">
        <f t="shared" si="56"/>
        <v>175460328</v>
      </c>
      <c r="R204" s="109">
        <f t="shared" si="56"/>
        <v>182153912</v>
      </c>
      <c r="S204" s="109">
        <f t="shared" si="56"/>
        <v>166365398</v>
      </c>
      <c r="T204" s="109">
        <f t="shared" si="56"/>
        <v>199534388</v>
      </c>
    </row>
    <row r="205" spans="1:20" s="47" customFormat="1" ht="18" customHeight="1" x14ac:dyDescent="0.25">
      <c r="A205" s="110"/>
      <c r="B205" s="107"/>
      <c r="C205" s="107"/>
      <c r="D205" s="140" t="s">
        <v>190</v>
      </c>
      <c r="E205" s="140"/>
      <c r="F205" s="141"/>
      <c r="H205" s="90">
        <f t="shared" si="43"/>
        <v>0</v>
      </c>
      <c r="I205" s="90">
        <v>0</v>
      </c>
      <c r="J205" s="90">
        <v>0</v>
      </c>
      <c r="K205" s="90">
        <v>0</v>
      </c>
      <c r="L205" s="90">
        <v>0</v>
      </c>
      <c r="M205" s="90">
        <v>0</v>
      </c>
      <c r="N205" s="90">
        <v>0</v>
      </c>
      <c r="O205" s="90">
        <v>0</v>
      </c>
      <c r="P205" s="90">
        <v>0</v>
      </c>
      <c r="Q205" s="90">
        <v>0</v>
      </c>
      <c r="R205" s="90">
        <v>0</v>
      </c>
      <c r="S205" s="90">
        <v>0</v>
      </c>
      <c r="T205" s="90">
        <v>0</v>
      </c>
    </row>
    <row r="206" spans="1:20" s="47" customFormat="1" ht="18" customHeight="1" x14ac:dyDescent="0.25">
      <c r="A206" s="26"/>
      <c r="B206" s="27"/>
      <c r="C206" s="27"/>
      <c r="D206" s="140" t="s">
        <v>191</v>
      </c>
      <c r="E206" s="140"/>
      <c r="F206" s="141"/>
      <c r="H206" s="90">
        <f>SUM(I206:T206)</f>
        <v>2374510754</v>
      </c>
      <c r="I206" s="90">
        <v>177193066</v>
      </c>
      <c r="J206" s="90">
        <v>111149893</v>
      </c>
      <c r="K206" s="90">
        <v>150627134</v>
      </c>
      <c r="L206" s="90">
        <v>390086172</v>
      </c>
      <c r="M206" s="90">
        <v>179985479</v>
      </c>
      <c r="N206" s="90">
        <v>252764016</v>
      </c>
      <c r="O206" s="90">
        <v>200365352</v>
      </c>
      <c r="P206" s="90">
        <v>188825616</v>
      </c>
      <c r="Q206" s="90">
        <v>175460328</v>
      </c>
      <c r="R206" s="90">
        <v>182153912</v>
      </c>
      <c r="S206" s="90">
        <v>166365398</v>
      </c>
      <c r="T206" s="90">
        <v>199534388</v>
      </c>
    </row>
    <row r="207" spans="1:20" s="47" customFormat="1" ht="18" customHeight="1" x14ac:dyDescent="0.25">
      <c r="A207" s="26"/>
      <c r="B207" s="27"/>
      <c r="C207" s="27"/>
      <c r="D207" s="140" t="s">
        <v>192</v>
      </c>
      <c r="E207" s="140"/>
      <c r="F207" s="141"/>
      <c r="H207" s="90">
        <f t="shared" si="43"/>
        <v>0</v>
      </c>
      <c r="I207" s="90">
        <v>0</v>
      </c>
      <c r="J207" s="90">
        <v>0</v>
      </c>
      <c r="K207" s="90">
        <v>0</v>
      </c>
      <c r="L207" s="90">
        <v>0</v>
      </c>
      <c r="M207" s="90">
        <v>0</v>
      </c>
      <c r="N207" s="90">
        <v>0</v>
      </c>
      <c r="O207" s="90">
        <v>0</v>
      </c>
      <c r="P207" s="90">
        <v>0</v>
      </c>
      <c r="Q207" s="90">
        <v>0</v>
      </c>
      <c r="R207" s="90">
        <v>0</v>
      </c>
      <c r="S207" s="90">
        <v>0</v>
      </c>
      <c r="T207" s="90">
        <v>0</v>
      </c>
    </row>
    <row r="208" spans="1:20" s="28" customFormat="1" ht="17.25" customHeight="1" x14ac:dyDescent="0.2">
      <c r="A208" s="111"/>
      <c r="B208" s="112"/>
      <c r="C208" s="112"/>
      <c r="D208" s="1"/>
      <c r="E208" s="1"/>
      <c r="F208" s="1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</row>
    <row r="209" spans="1:20" s="28" customFormat="1" ht="17.25" customHeight="1" x14ac:dyDescent="0.2">
      <c r="A209" s="142" t="s">
        <v>193</v>
      </c>
      <c r="B209" s="143"/>
      <c r="C209" s="143"/>
      <c r="D209" s="143"/>
      <c r="E209" s="143"/>
      <c r="F209" s="144"/>
      <c r="H209" s="113">
        <f>H210+H212</f>
        <v>1</v>
      </c>
      <c r="I209" s="113">
        <f t="shared" ref="I209:T209" si="57">I210+I212</f>
        <v>0</v>
      </c>
      <c r="J209" s="113">
        <f t="shared" si="57"/>
        <v>0</v>
      </c>
      <c r="K209" s="113">
        <f t="shared" si="57"/>
        <v>0</v>
      </c>
      <c r="L209" s="113">
        <f t="shared" si="57"/>
        <v>0</v>
      </c>
      <c r="M209" s="113">
        <f t="shared" si="57"/>
        <v>0</v>
      </c>
      <c r="N209" s="113">
        <f t="shared" si="57"/>
        <v>0</v>
      </c>
      <c r="O209" s="113">
        <f t="shared" si="57"/>
        <v>0</v>
      </c>
      <c r="P209" s="113">
        <f t="shared" si="57"/>
        <v>0</v>
      </c>
      <c r="Q209" s="113">
        <f t="shared" si="57"/>
        <v>0</v>
      </c>
      <c r="R209" s="113">
        <f t="shared" si="57"/>
        <v>0</v>
      </c>
      <c r="S209" s="113">
        <f t="shared" si="57"/>
        <v>0</v>
      </c>
      <c r="T209" s="113">
        <f t="shared" si="57"/>
        <v>1</v>
      </c>
    </row>
    <row r="210" spans="1:20" s="47" customFormat="1" ht="17.25" customHeight="1" x14ac:dyDescent="0.25">
      <c r="A210" s="114"/>
      <c r="B210" s="115" t="s">
        <v>194</v>
      </c>
      <c r="C210" s="115"/>
      <c r="D210" s="115"/>
      <c r="E210" s="115"/>
      <c r="F210" s="116"/>
      <c r="H210" s="94">
        <f>H211</f>
        <v>1</v>
      </c>
      <c r="I210" s="94">
        <f t="shared" ref="I210:T210" si="58">I211</f>
        <v>0</v>
      </c>
      <c r="J210" s="94">
        <f t="shared" si="58"/>
        <v>0</v>
      </c>
      <c r="K210" s="94">
        <f t="shared" si="58"/>
        <v>0</v>
      </c>
      <c r="L210" s="94">
        <f t="shared" si="58"/>
        <v>0</v>
      </c>
      <c r="M210" s="94">
        <f t="shared" si="58"/>
        <v>0</v>
      </c>
      <c r="N210" s="94">
        <f t="shared" si="58"/>
        <v>0</v>
      </c>
      <c r="O210" s="94">
        <f t="shared" si="58"/>
        <v>0</v>
      </c>
      <c r="P210" s="94">
        <f t="shared" si="58"/>
        <v>0</v>
      </c>
      <c r="Q210" s="94">
        <f t="shared" si="58"/>
        <v>0</v>
      </c>
      <c r="R210" s="94">
        <f t="shared" si="58"/>
        <v>0</v>
      </c>
      <c r="S210" s="94">
        <f t="shared" si="58"/>
        <v>0</v>
      </c>
      <c r="T210" s="94">
        <f t="shared" si="58"/>
        <v>1</v>
      </c>
    </row>
    <row r="211" spans="1:20" s="28" customFormat="1" ht="30" customHeight="1" x14ac:dyDescent="0.2">
      <c r="A211" s="114"/>
      <c r="B211" s="115"/>
      <c r="C211" s="115"/>
      <c r="D211" s="140" t="s">
        <v>195</v>
      </c>
      <c r="E211" s="140"/>
      <c r="F211" s="141"/>
      <c r="H211" s="30">
        <f t="shared" ref="H211:H215" si="59">SUM(I211:T211)</f>
        <v>1</v>
      </c>
      <c r="I211" s="30">
        <v>0</v>
      </c>
      <c r="J211" s="50">
        <v>0</v>
      </c>
      <c r="K211" s="50">
        <v>0</v>
      </c>
      <c r="L211" s="50">
        <v>0</v>
      </c>
      <c r="M211" s="50">
        <v>0</v>
      </c>
      <c r="N211" s="50">
        <v>0</v>
      </c>
      <c r="O211" s="50">
        <v>0</v>
      </c>
      <c r="P211" s="50">
        <v>0</v>
      </c>
      <c r="Q211" s="50">
        <v>0</v>
      </c>
      <c r="R211" s="50">
        <v>0</v>
      </c>
      <c r="S211" s="50">
        <v>0</v>
      </c>
      <c r="T211" s="50">
        <v>1</v>
      </c>
    </row>
    <row r="212" spans="1:20" s="28" customFormat="1" ht="17.25" customHeight="1" x14ac:dyDescent="0.2">
      <c r="A212" s="114"/>
      <c r="B212" s="115" t="s">
        <v>196</v>
      </c>
      <c r="C212" s="115"/>
      <c r="D212" s="115"/>
      <c r="E212" s="115"/>
      <c r="F212" s="116"/>
      <c r="H212" s="30">
        <f t="shared" si="59"/>
        <v>0</v>
      </c>
      <c r="I212" s="30">
        <v>0</v>
      </c>
      <c r="J212" s="50">
        <v>0</v>
      </c>
      <c r="K212" s="50">
        <v>0</v>
      </c>
      <c r="L212" s="50">
        <v>0</v>
      </c>
      <c r="M212" s="50">
        <v>0</v>
      </c>
      <c r="N212" s="50">
        <v>0</v>
      </c>
      <c r="O212" s="50">
        <v>0</v>
      </c>
      <c r="P212" s="50">
        <v>0</v>
      </c>
      <c r="Q212" s="50">
        <v>0</v>
      </c>
      <c r="R212" s="50">
        <v>0</v>
      </c>
      <c r="S212" s="50">
        <v>0</v>
      </c>
      <c r="T212" s="50">
        <v>0</v>
      </c>
    </row>
    <row r="213" spans="1:20" s="28" customFormat="1" ht="15" customHeight="1" x14ac:dyDescent="0.2">
      <c r="A213" s="117"/>
      <c r="B213" s="118"/>
      <c r="C213" s="118"/>
      <c r="D213" s="118"/>
      <c r="E213" s="118"/>
      <c r="F213" s="118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:20" s="93" customFormat="1" ht="18" customHeight="1" x14ac:dyDescent="0.25">
      <c r="A214" s="119" t="s">
        <v>197</v>
      </c>
      <c r="B214" s="120"/>
      <c r="C214" s="120"/>
      <c r="D214" s="120"/>
      <c r="E214" s="120"/>
      <c r="F214" s="121"/>
      <c r="H214" s="98">
        <f>SUM(H215:H215)</f>
        <v>187632359</v>
      </c>
      <c r="I214" s="98">
        <f t="shared" ref="I214:T214" si="60">SUM(I215:I215)</f>
        <v>0</v>
      </c>
      <c r="J214" s="98">
        <f t="shared" si="60"/>
        <v>0</v>
      </c>
      <c r="K214" s="98">
        <f t="shared" si="60"/>
        <v>0</v>
      </c>
      <c r="L214" s="98">
        <f t="shared" si="60"/>
        <v>187632359</v>
      </c>
      <c r="M214" s="98">
        <f t="shared" si="60"/>
        <v>0</v>
      </c>
      <c r="N214" s="98">
        <f t="shared" si="60"/>
        <v>0</v>
      </c>
      <c r="O214" s="98">
        <f t="shared" si="60"/>
        <v>0</v>
      </c>
      <c r="P214" s="98">
        <f t="shared" si="60"/>
        <v>0</v>
      </c>
      <c r="Q214" s="98">
        <f t="shared" si="60"/>
        <v>0</v>
      </c>
      <c r="R214" s="98">
        <f t="shared" si="60"/>
        <v>0</v>
      </c>
      <c r="S214" s="98">
        <f t="shared" si="60"/>
        <v>0</v>
      </c>
      <c r="T214" s="98">
        <f t="shared" si="60"/>
        <v>0</v>
      </c>
    </row>
    <row r="215" spans="1:20" s="93" customFormat="1" ht="18" customHeight="1" x14ac:dyDescent="0.25">
      <c r="A215" s="122"/>
      <c r="B215" s="123" t="s">
        <v>198</v>
      </c>
      <c r="C215" s="123"/>
      <c r="D215" s="123"/>
      <c r="E215" s="123"/>
      <c r="F215" s="124"/>
      <c r="H215" s="90">
        <f t="shared" si="59"/>
        <v>187632359</v>
      </c>
      <c r="I215" s="90">
        <v>0</v>
      </c>
      <c r="J215" s="103">
        <v>0</v>
      </c>
      <c r="K215" s="103">
        <v>0</v>
      </c>
      <c r="L215" s="103">
        <v>187632359</v>
      </c>
      <c r="M215" s="103">
        <v>0</v>
      </c>
      <c r="N215" s="103">
        <v>0</v>
      </c>
      <c r="O215" s="103">
        <v>0</v>
      </c>
      <c r="P215" s="103">
        <v>0</v>
      </c>
      <c r="Q215" s="103">
        <v>0</v>
      </c>
      <c r="R215" s="103">
        <v>0</v>
      </c>
      <c r="S215" s="103">
        <v>0</v>
      </c>
      <c r="T215" s="103">
        <v>0</v>
      </c>
    </row>
    <row r="216" spans="1:20" s="28" customFormat="1" ht="11.25" customHeight="1" x14ac:dyDescent="0.2">
      <c r="A216" s="33"/>
      <c r="B216" s="33"/>
      <c r="C216" s="33"/>
      <c r="D216" s="33"/>
      <c r="E216" s="33"/>
      <c r="F216" s="33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1:20" ht="26.25" customHeight="1" x14ac:dyDescent="0.2">
      <c r="A217" s="145" t="s">
        <v>9</v>
      </c>
      <c r="B217" s="146"/>
      <c r="C217" s="146"/>
      <c r="D217" s="146"/>
      <c r="E217" s="146"/>
      <c r="F217" s="147"/>
      <c r="H217" s="138">
        <f t="shared" ref="H217:T217" si="61">H214+H209+H161+H11</f>
        <v>76689091500</v>
      </c>
      <c r="I217" s="138">
        <f t="shared" si="61"/>
        <v>6959206838</v>
      </c>
      <c r="J217" s="138">
        <f t="shared" si="61"/>
        <v>6690419561</v>
      </c>
      <c r="K217" s="138">
        <f t="shared" si="61"/>
        <v>6413308760</v>
      </c>
      <c r="L217" s="138">
        <f t="shared" si="61"/>
        <v>6120123500</v>
      </c>
      <c r="M217" s="138">
        <f t="shared" si="61"/>
        <v>7197448506</v>
      </c>
      <c r="N217" s="138">
        <f t="shared" si="61"/>
        <v>7301293089</v>
      </c>
      <c r="O217" s="138">
        <f t="shared" si="61"/>
        <v>7274165351</v>
      </c>
      <c r="P217" s="138">
        <f t="shared" si="61"/>
        <v>5627634808</v>
      </c>
      <c r="Q217" s="138">
        <f t="shared" si="61"/>
        <v>5904201392</v>
      </c>
      <c r="R217" s="138">
        <f t="shared" si="61"/>
        <v>5104962434</v>
      </c>
      <c r="S217" s="138">
        <f t="shared" si="61"/>
        <v>5162042106</v>
      </c>
      <c r="T217" s="138">
        <f t="shared" si="61"/>
        <v>6934285155</v>
      </c>
    </row>
    <row r="218" spans="1:20" x14ac:dyDescent="0.2">
      <c r="L218" s="125"/>
    </row>
    <row r="219" spans="1:20" x14ac:dyDescent="0.2">
      <c r="H219" s="18"/>
      <c r="I219" s="18"/>
    </row>
    <row r="220" spans="1:20" x14ac:dyDescent="0.2">
      <c r="H220" s="126"/>
      <c r="I220" s="126"/>
      <c r="L220" s="20"/>
    </row>
    <row r="221" spans="1:20" x14ac:dyDescent="0.2">
      <c r="H221" s="126"/>
      <c r="L221" s="18"/>
      <c r="T221" s="18"/>
    </row>
    <row r="222" spans="1:20" x14ac:dyDescent="0.2">
      <c r="H222" s="18"/>
      <c r="J222" s="18"/>
      <c r="K222" s="18"/>
      <c r="L222" s="18"/>
      <c r="T222" s="18"/>
    </row>
    <row r="223" spans="1:20" x14ac:dyDescent="0.2">
      <c r="H223" s="126"/>
      <c r="I223" s="126"/>
      <c r="J223" s="126"/>
      <c r="K223" s="126"/>
      <c r="L223" s="126"/>
    </row>
    <row r="225" spans="8:20" x14ac:dyDescent="0.2">
      <c r="H225" s="18"/>
    </row>
    <row r="226" spans="8:20" x14ac:dyDescent="0.2">
      <c r="H226" s="18"/>
    </row>
    <row r="235" spans="8:20" x14ac:dyDescent="0.2">
      <c r="T235" s="18"/>
    </row>
    <row r="236" spans="8:20" x14ac:dyDescent="0.2">
      <c r="T236" s="18"/>
    </row>
  </sheetData>
  <mergeCells count="161">
    <mergeCell ref="B7:I7"/>
    <mergeCell ref="A9:F9"/>
    <mergeCell ref="A11:F11"/>
    <mergeCell ref="B13:F13"/>
    <mergeCell ref="C14:F14"/>
    <mergeCell ref="D15:F15"/>
    <mergeCell ref="C21:F21"/>
    <mergeCell ref="D22:F22"/>
    <mergeCell ref="D23:F23"/>
    <mergeCell ref="C24:F24"/>
    <mergeCell ref="D25:F25"/>
    <mergeCell ref="D16:F16"/>
    <mergeCell ref="D17:F17"/>
    <mergeCell ref="D18:F18"/>
    <mergeCell ref="C19:F19"/>
    <mergeCell ref="D20:F20"/>
    <mergeCell ref="C31:F31"/>
    <mergeCell ref="B34:F34"/>
    <mergeCell ref="C26:F26"/>
    <mergeCell ref="D27:F27"/>
    <mergeCell ref="D35:F35"/>
    <mergeCell ref="B37:F37"/>
    <mergeCell ref="D38:F38"/>
    <mergeCell ref="B41:F41"/>
    <mergeCell ref="C28:F28"/>
    <mergeCell ref="C29:F29"/>
    <mergeCell ref="D30:F30"/>
    <mergeCell ref="D48:F48"/>
    <mergeCell ref="E49:F49"/>
    <mergeCell ref="E50:F50"/>
    <mergeCell ref="E51:F51"/>
    <mergeCell ref="D52:F52"/>
    <mergeCell ref="E53:F53"/>
    <mergeCell ref="C42:F42"/>
    <mergeCell ref="D43:F43"/>
    <mergeCell ref="E44:F44"/>
    <mergeCell ref="E45:F45"/>
    <mergeCell ref="E46:F46"/>
    <mergeCell ref="E47:F47"/>
    <mergeCell ref="E62:F62"/>
    <mergeCell ref="D63:F63"/>
    <mergeCell ref="E64:F64"/>
    <mergeCell ref="E65:F65"/>
    <mergeCell ref="E66:F66"/>
    <mergeCell ref="D67:F67"/>
    <mergeCell ref="E54:F54"/>
    <mergeCell ref="C55:F55"/>
    <mergeCell ref="D56:F56"/>
    <mergeCell ref="E57:F57"/>
    <mergeCell ref="D60:F60"/>
    <mergeCell ref="E61:F61"/>
    <mergeCell ref="D76:F76"/>
    <mergeCell ref="E77:F77"/>
    <mergeCell ref="E78:F78"/>
    <mergeCell ref="D79:F79"/>
    <mergeCell ref="E84:F84"/>
    <mergeCell ref="D85:F85"/>
    <mergeCell ref="E68:F68"/>
    <mergeCell ref="E69:F69"/>
    <mergeCell ref="D70:F70"/>
    <mergeCell ref="E71:F71"/>
    <mergeCell ref="E72:F72"/>
    <mergeCell ref="E73:F73"/>
    <mergeCell ref="E93:F93"/>
    <mergeCell ref="E94:F94"/>
    <mergeCell ref="E95:F95"/>
    <mergeCell ref="D96:F96"/>
    <mergeCell ref="E97:F97"/>
    <mergeCell ref="E98:F98"/>
    <mergeCell ref="D87:F87"/>
    <mergeCell ref="E88:F88"/>
    <mergeCell ref="D89:F89"/>
    <mergeCell ref="E90:F90"/>
    <mergeCell ref="E91:F91"/>
    <mergeCell ref="D92:F92"/>
    <mergeCell ref="E105:F105"/>
    <mergeCell ref="D106:F106"/>
    <mergeCell ref="E107:F107"/>
    <mergeCell ref="E108:F108"/>
    <mergeCell ref="E109:F109"/>
    <mergeCell ref="E110:F110"/>
    <mergeCell ref="D99:F99"/>
    <mergeCell ref="E100:F100"/>
    <mergeCell ref="E101:F101"/>
    <mergeCell ref="D102:F102"/>
    <mergeCell ref="E103:F103"/>
    <mergeCell ref="D104:F104"/>
    <mergeCell ref="E117:F117"/>
    <mergeCell ref="E118:F118"/>
    <mergeCell ref="E119:F119"/>
    <mergeCell ref="D120:F120"/>
    <mergeCell ref="E123:F123"/>
    <mergeCell ref="E124:F124"/>
    <mergeCell ref="E111:F111"/>
    <mergeCell ref="C112:F112"/>
    <mergeCell ref="D113:F113"/>
    <mergeCell ref="E114:F114"/>
    <mergeCell ref="D115:F115"/>
    <mergeCell ref="E116:F116"/>
    <mergeCell ref="C145:F145"/>
    <mergeCell ref="B147:F147"/>
    <mergeCell ref="C148:F148"/>
    <mergeCell ref="D149:F149"/>
    <mergeCell ref="D150:F150"/>
    <mergeCell ref="D151:F151"/>
    <mergeCell ref="D125:F125"/>
    <mergeCell ref="C136:F136"/>
    <mergeCell ref="C137:F137"/>
    <mergeCell ref="C138:F138"/>
    <mergeCell ref="B141:F141"/>
    <mergeCell ref="C142:F142"/>
    <mergeCell ref="D144:F144"/>
    <mergeCell ref="D143:F143"/>
    <mergeCell ref="A161:F161"/>
    <mergeCell ref="A163:F163"/>
    <mergeCell ref="C165:F165"/>
    <mergeCell ref="D166:F166"/>
    <mergeCell ref="D167:F167"/>
    <mergeCell ref="D168:F168"/>
    <mergeCell ref="D152:F152"/>
    <mergeCell ref="C153:F153"/>
    <mergeCell ref="C154:F154"/>
    <mergeCell ref="C155:F155"/>
    <mergeCell ref="B157:F157"/>
    <mergeCell ref="C158:F158"/>
    <mergeCell ref="D175:F175"/>
    <mergeCell ref="D178:F178"/>
    <mergeCell ref="D179:F179"/>
    <mergeCell ref="D184:F184"/>
    <mergeCell ref="D185:F185"/>
    <mergeCell ref="D186:F186"/>
    <mergeCell ref="D169:F169"/>
    <mergeCell ref="D170:F170"/>
    <mergeCell ref="D171:F171"/>
    <mergeCell ref="C172:F172"/>
    <mergeCell ref="D173:F173"/>
    <mergeCell ref="D174:F174"/>
    <mergeCell ref="D193:F193"/>
    <mergeCell ref="D194:F194"/>
    <mergeCell ref="D195:F195"/>
    <mergeCell ref="D196:F196"/>
    <mergeCell ref="D197:F197"/>
    <mergeCell ref="D198:F198"/>
    <mergeCell ref="C187:F187"/>
    <mergeCell ref="D188:F188"/>
    <mergeCell ref="C189:F189"/>
    <mergeCell ref="D190:F190"/>
    <mergeCell ref="D191:F191"/>
    <mergeCell ref="D192:F192"/>
    <mergeCell ref="D205:F205"/>
    <mergeCell ref="D206:F206"/>
    <mergeCell ref="D207:F207"/>
    <mergeCell ref="A209:F209"/>
    <mergeCell ref="D211:F211"/>
    <mergeCell ref="A217:F217"/>
    <mergeCell ref="D199:F199"/>
    <mergeCell ref="D200:F200"/>
    <mergeCell ref="C201:F201"/>
    <mergeCell ref="D202:F202"/>
    <mergeCell ref="D203:F203"/>
    <mergeCell ref="A204:F204"/>
  </mergeCells>
  <printOptions horizontalCentered="1"/>
  <pageMargins left="0.51181102362204722" right="0.31496062992125984" top="0.47244094488188981" bottom="0.39370078740157483" header="0.31496062992125984" footer="0.31496062992125984"/>
  <pageSetup paperSize="5" scale="50" orientation="landscape" r:id="rId1"/>
  <ignoredErrors>
    <ignoredError sqref="H172:H175 H179 H201 H204 H125 H19:H23 H28:H29 H48:H70 H73:H76 H85:H106 H115:H120 H187:H189 H24:H25" formula="1"/>
    <ignoredError sqref="I148:T148 U125:AX125 I29:V29" formulaRange="1"/>
    <ignoredError sqref="I125:T12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4. Calendario de Ingresos</vt:lpstr>
      <vt:lpstr>'anexo 4. Calendario de Ingresos'!Área_de_impresión</vt:lpstr>
      <vt:lpstr>'anexo 4. Calendario de Ingresos'!Títulos_a_imprimir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2019-11-07T21:31:47Z</cp:lastPrinted>
  <dcterms:created xsi:type="dcterms:W3CDTF">2017-11-15T04:02:52Z</dcterms:created>
  <dcterms:modified xsi:type="dcterms:W3CDTF">2020-02-11T17:58:26Z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